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 yWindow="-12" windowWidth="9612" windowHeight="11640" activeTab="1"/>
  </bookViews>
  <sheets>
    <sheet name="Instructions" sheetId="25" r:id="rId1"/>
    <sheet name="Jurrat" sheetId="6" r:id="rId2"/>
    <sheet name="Pg 2 Assets" sheetId="1" r:id="rId3"/>
    <sheet name="Pg 3 Liab" sheetId="2" r:id="rId4"/>
    <sheet name="Pg 4 IS" sheetId="3" r:id="rId5"/>
    <sheet name="Pg 5 Cash Flow" sheetId="4" r:id="rId6"/>
    <sheet name="Pg 6 Expenses" sheetId="5" r:id="rId7"/>
    <sheet name="Pg 7 In-Force" sheetId="7" r:id="rId8"/>
    <sheet name="Pg 8 Losses" sheetId="11" r:id="rId9"/>
    <sheet name="Pg 9 Nonadmit" sheetId="17" r:id="rId10"/>
    <sheet name="Pg 10 RE" sheetId="13" r:id="rId11"/>
    <sheet name="Pg 11 D Pt 1 " sheetId="8" r:id="rId12"/>
    <sheet name="Pg 12 D Pt 2" sheetId="24" r:id="rId13"/>
    <sheet name="Pg 13 D Pt 3" sheetId="9" r:id="rId14"/>
    <sheet name="Pg 14 Sch D Pt 4" sheetId="10" r:id="rId15"/>
    <sheet name="Pg 15 GI" sheetId="12" r:id="rId16"/>
    <sheet name="Pg 16 Sch E" sheetId="14" r:id="rId17"/>
    <sheet name="Pg 17 Org" sheetId="15" r:id="rId18"/>
    <sheet name="Pg 18 Overflow" sheetId="18" r:id="rId19"/>
    <sheet name="Pg 19 Inv Overflow" sheetId="19" r:id="rId20"/>
    <sheet name="Pg 20 Sch E Overflow" sheetId="23" r:id="rId21"/>
    <sheet name="Sheet1" sheetId="26" r:id="rId22"/>
  </sheets>
  <definedNames>
    <definedName name="_xlnm.Print_Area" localSheetId="0">Instructions!$A$1:$I$59</definedName>
    <definedName name="_xlnm.Print_Area" localSheetId="1">Jurrat!$A$1:$G$72</definedName>
    <definedName name="_xlnm.Print_Area" localSheetId="10">'Pg 10 RE'!$A$1:$J$44</definedName>
    <definedName name="_xlnm.Print_Area" localSheetId="11">'Pg 11 D Pt 1 '!$A$1:$P$48</definedName>
    <definedName name="_xlnm.Print_Area" localSheetId="12">'Pg 12 D Pt 2'!$A$1:$N$40</definedName>
    <definedName name="_xlnm.Print_Area" localSheetId="13">'Pg 13 D Pt 3'!$A$1:$H$40</definedName>
    <definedName name="_xlnm.Print_Area" localSheetId="14">'Pg 14 Sch D Pt 4'!$A$1:$O$45</definedName>
    <definedName name="_xlnm.Print_Area" localSheetId="15">'Pg 15 GI'!$A$1:$I$88</definedName>
    <definedName name="_xlnm.Print_Area" localSheetId="16">'Pg 16 Sch E'!$A$1:$E$70</definedName>
    <definedName name="_xlnm.Print_Area" localSheetId="17">'Pg 17 Org'!$A$1:$H$57</definedName>
    <definedName name="_xlnm.Print_Area" localSheetId="18">'Pg 18 Overflow'!$A$1:$F$68</definedName>
    <definedName name="_xlnm.Print_Area" localSheetId="19">'Pg 19 Inv Overflow'!$A$1:$P$47</definedName>
    <definedName name="_xlnm.Print_Area" localSheetId="2">'Pg 2 Assets'!$A$1:$F$32</definedName>
    <definedName name="_xlnm.Print_Area" localSheetId="20">'Pg 20 Sch E Overflow'!$A$1:$E$71</definedName>
    <definedName name="_xlnm.Print_Area" localSheetId="3">'Pg 3 Liab'!$A$1:$D$31</definedName>
    <definedName name="_xlnm.Print_Area" localSheetId="4">'Pg 4 IS'!$A$1:$D$54</definedName>
    <definedName name="_xlnm.Print_Area" localSheetId="5">'Pg 5 Cash Flow'!$A$1:$D$38</definedName>
    <definedName name="_xlnm.Print_Area" localSheetId="6">'Pg 6 Expenses'!$A$1:$C$57</definedName>
    <definedName name="_xlnm.Print_Area" localSheetId="7">'Pg 7 In-Force'!$A$1:$D$22</definedName>
    <definedName name="_xlnm.Print_Area" localSheetId="8">'Pg 8 Losses'!$A$1:$F$51</definedName>
    <definedName name="_xlnm.Print_Area" localSheetId="9">'Pg 9 Nonadmit'!$A$1:$E$32</definedName>
    <definedName name="_xlnm.Print_Titles" localSheetId="13">'Pg 13 D Pt 3'!$1:$10</definedName>
    <definedName name="_xlnm.Print_Titles" localSheetId="14">'Pg 14 Sch D Pt 4'!$1:$13</definedName>
    <definedName name="_xlnm.Print_Titles" localSheetId="20">'Pg 20 Sch E Overflow'!$1:$13</definedName>
  </definedNames>
  <calcPr calcId="145621"/>
</workbook>
</file>

<file path=xl/calcChain.xml><?xml version="1.0" encoding="utf-8"?>
<calcChain xmlns="http://schemas.openxmlformats.org/spreadsheetml/2006/main">
  <c r="H16" i="10" l="1"/>
  <c r="C8" i="4"/>
  <c r="F26" i="9"/>
  <c r="F25" i="9"/>
  <c r="E26" i="9"/>
  <c r="E25" i="9"/>
  <c r="C26" i="9"/>
  <c r="C25" i="9"/>
  <c r="B25" i="9"/>
  <c r="F23" i="9"/>
  <c r="F22" i="9"/>
  <c r="E23" i="9"/>
  <c r="E22" i="9"/>
  <c r="C23" i="9"/>
  <c r="C22" i="9"/>
  <c r="B22" i="9"/>
  <c r="F20" i="9"/>
  <c r="F19" i="9"/>
  <c r="E20" i="9"/>
  <c r="E19" i="9"/>
  <c r="C17" i="9"/>
  <c r="C20" i="9"/>
  <c r="C19" i="9"/>
  <c r="B19" i="9"/>
  <c r="E17" i="9"/>
  <c r="F17" i="9"/>
  <c r="F16" i="9"/>
  <c r="E16" i="9"/>
  <c r="C16" i="9"/>
  <c r="B16" i="9"/>
  <c r="F14" i="9"/>
  <c r="E14" i="9"/>
  <c r="D14" i="9"/>
  <c r="D17" i="9" s="1"/>
  <c r="D20" i="9" s="1"/>
  <c r="D23" i="9" s="1"/>
  <c r="D26" i="9" s="1"/>
  <c r="C14" i="9"/>
  <c r="F11" i="9"/>
  <c r="E11" i="9"/>
  <c r="D11" i="9"/>
  <c r="C11" i="9"/>
  <c r="B14" i="9"/>
  <c r="F12" i="9"/>
  <c r="E12" i="9"/>
  <c r="B12" i="9"/>
  <c r="B11" i="9"/>
  <c r="J29" i="24"/>
  <c r="J28" i="24"/>
  <c r="J26" i="24"/>
  <c r="J25" i="24"/>
  <c r="I22" i="24"/>
  <c r="I23" i="24"/>
  <c r="I29" i="24"/>
  <c r="I28" i="24"/>
  <c r="I26" i="24"/>
  <c r="I25" i="24"/>
  <c r="I20" i="24"/>
  <c r="I19" i="24"/>
  <c r="B20" i="24"/>
  <c r="B23" i="24" s="1"/>
  <c r="B26" i="24" s="1"/>
  <c r="B29" i="24" s="1"/>
  <c r="B26" i="9" s="1"/>
  <c r="C19" i="24"/>
  <c r="C22" i="24" s="1"/>
  <c r="C25" i="24" s="1"/>
  <c r="C28" i="24" s="1"/>
  <c r="I17" i="24"/>
  <c r="I16" i="24"/>
  <c r="I13" i="24"/>
  <c r="I12" i="24"/>
  <c r="M16" i="10"/>
  <c r="B16" i="10"/>
  <c r="M14" i="10"/>
  <c r="A44" i="14"/>
  <c r="A45" i="14"/>
  <c r="A43" i="14"/>
  <c r="A36" i="14"/>
  <c r="A35" i="14"/>
  <c r="A34" i="14"/>
  <c r="A21" i="14"/>
  <c r="A20" i="14"/>
  <c r="A19" i="14"/>
  <c r="A48" i="6"/>
  <c r="A47" i="6"/>
  <c r="C42" i="6"/>
  <c r="G42" i="6" s="1"/>
  <c r="M21" i="19"/>
  <c r="L21" i="19"/>
  <c r="M44" i="8"/>
  <c r="L44" i="8"/>
  <c r="M43" i="8"/>
  <c r="L43" i="8"/>
  <c r="M42" i="8"/>
  <c r="L42" i="8"/>
  <c r="M41" i="8"/>
  <c r="L41" i="8"/>
  <c r="M40" i="8"/>
  <c r="L40" i="8"/>
  <c r="M39" i="8"/>
  <c r="L39" i="8"/>
  <c r="M38" i="8"/>
  <c r="L38" i="8"/>
  <c r="M37" i="8"/>
  <c r="L37" i="8"/>
  <c r="M36" i="8"/>
  <c r="L36" i="8"/>
  <c r="M35" i="8"/>
  <c r="L35" i="8"/>
  <c r="M34" i="8"/>
  <c r="L34" i="8"/>
  <c r="M33" i="8"/>
  <c r="L33" i="8"/>
  <c r="M32" i="8"/>
  <c r="L32" i="8"/>
  <c r="M31" i="8"/>
  <c r="L31" i="8"/>
  <c r="M30" i="8"/>
  <c r="L30" i="8"/>
  <c r="M29" i="8"/>
  <c r="L29" i="8"/>
  <c r="M28" i="8"/>
  <c r="L28" i="8"/>
  <c r="M27" i="8"/>
  <c r="L27" i="8"/>
  <c r="M26" i="8"/>
  <c r="L26" i="8"/>
  <c r="M25" i="8"/>
  <c r="L25" i="8"/>
  <c r="M24" i="8"/>
  <c r="L24" i="8"/>
  <c r="M23" i="8"/>
  <c r="L23" i="8"/>
  <c r="M22" i="8"/>
  <c r="L22" i="8"/>
  <c r="M21" i="8"/>
  <c r="L21" i="8"/>
  <c r="M20" i="8"/>
  <c r="L20" i="8"/>
  <c r="M19" i="8"/>
  <c r="L19" i="8"/>
  <c r="M18" i="8"/>
  <c r="L18" i="8"/>
  <c r="M17" i="8"/>
  <c r="L17" i="8"/>
  <c r="A40" i="18"/>
  <c r="A41" i="18" s="1"/>
  <c r="A42" i="18" s="1"/>
  <c r="A43" i="18" s="1"/>
  <c r="A44" i="18" s="1"/>
  <c r="A45" i="18" s="1"/>
  <c r="A46" i="18" s="1"/>
  <c r="A18" i="18"/>
  <c r="A19" i="18" s="1"/>
  <c r="A20" i="18" s="1"/>
  <c r="A21" i="18" s="1"/>
  <c r="A22" i="18" s="1"/>
  <c r="A23" i="18" s="1"/>
  <c r="A7" i="18"/>
  <c r="A8" i="18" s="1"/>
  <c r="A9" i="18" s="1"/>
  <c r="A10" i="18" s="1"/>
  <c r="A11" i="18" s="1"/>
  <c r="A12" i="18" s="1"/>
  <c r="A13" i="18" s="1"/>
  <c r="I44" i="12"/>
  <c r="I45" i="12"/>
  <c r="L18" i="19"/>
  <c r="M18" i="19"/>
  <c r="L19" i="19"/>
  <c r="M19" i="19"/>
  <c r="L20" i="19"/>
  <c r="M20" i="19"/>
  <c r="C1" i="24"/>
  <c r="A1" i="24"/>
  <c r="E69" i="23"/>
  <c r="E67" i="14" s="1"/>
  <c r="E68" i="14" s="1"/>
  <c r="C9" i="1" s="1"/>
  <c r="D69" i="23"/>
  <c r="D67" i="14" s="1"/>
  <c r="D68" i="14" s="1"/>
  <c r="C69" i="23"/>
  <c r="C67" i="14" s="1"/>
  <c r="C68" i="14" s="1"/>
  <c r="A2" i="23"/>
  <c r="E1" i="23"/>
  <c r="E40" i="18"/>
  <c r="E46" i="18"/>
  <c r="E39" i="18"/>
  <c r="D47" i="18"/>
  <c r="D30" i="17" s="1"/>
  <c r="C47" i="18"/>
  <c r="C30" i="17" s="1"/>
  <c r="C31" i="17" s="1"/>
  <c r="C24" i="17" s="1"/>
  <c r="N46" i="19"/>
  <c r="N37" i="24" s="1"/>
  <c r="N38" i="24" s="1"/>
  <c r="M46" i="19"/>
  <c r="M37" i="24" s="1"/>
  <c r="M38" i="24" s="1"/>
  <c r="L46" i="19"/>
  <c r="L37" i="24" s="1"/>
  <c r="L38" i="24" s="1"/>
  <c r="K46" i="19"/>
  <c r="K37" i="24" s="1"/>
  <c r="K38" i="24" s="1"/>
  <c r="J46" i="19"/>
  <c r="J37" i="24" s="1"/>
  <c r="J38" i="24" s="1"/>
  <c r="I46" i="19"/>
  <c r="I37" i="24" s="1"/>
  <c r="I38" i="24" s="1"/>
  <c r="G46" i="19"/>
  <c r="G37" i="24" s="1"/>
  <c r="G38" i="24" s="1"/>
  <c r="C7" i="1" s="1"/>
  <c r="N28" i="19"/>
  <c r="N45" i="8" s="1"/>
  <c r="N46" i="8" s="1"/>
  <c r="K28" i="19"/>
  <c r="K45" i="8" s="1"/>
  <c r="K46" i="8" s="1"/>
  <c r="J28" i="19"/>
  <c r="J45" i="8" s="1"/>
  <c r="J46" i="8" s="1"/>
  <c r="H28" i="19"/>
  <c r="H45" i="8" s="1"/>
  <c r="H46" i="8" s="1"/>
  <c r="G28" i="19"/>
  <c r="G45" i="8" s="1"/>
  <c r="F28" i="19"/>
  <c r="F45" i="8" s="1"/>
  <c r="F46" i="8" s="1"/>
  <c r="E28" i="19"/>
  <c r="E45" i="8" s="1"/>
  <c r="E46" i="8" s="1"/>
  <c r="M27" i="19"/>
  <c r="L27" i="19"/>
  <c r="M26" i="19"/>
  <c r="L26" i="19"/>
  <c r="M25" i="19"/>
  <c r="L25" i="19"/>
  <c r="M24" i="19"/>
  <c r="L24" i="19"/>
  <c r="M23" i="19"/>
  <c r="L23" i="19"/>
  <c r="M22" i="19"/>
  <c r="L22" i="19"/>
  <c r="M17" i="19"/>
  <c r="L17" i="19"/>
  <c r="M16" i="19"/>
  <c r="L16" i="19"/>
  <c r="M15" i="19"/>
  <c r="L15" i="19"/>
  <c r="M14" i="19"/>
  <c r="L14" i="19"/>
  <c r="C1" i="19"/>
  <c r="A1" i="19"/>
  <c r="D36" i="18"/>
  <c r="C36" i="18"/>
  <c r="D25" i="18"/>
  <c r="D29" i="2" s="1"/>
  <c r="D30" i="2" s="1"/>
  <c r="D21" i="2" s="1"/>
  <c r="D22" i="2" s="1"/>
  <c r="C25" i="18"/>
  <c r="C29" i="2" s="1"/>
  <c r="C30" i="2" s="1"/>
  <c r="C21" i="2" s="1"/>
  <c r="F14" i="18"/>
  <c r="F30" i="1" s="1"/>
  <c r="F31" i="1" s="1"/>
  <c r="F24" i="1" s="1"/>
  <c r="D14" i="18"/>
  <c r="D30" i="1" s="1"/>
  <c r="C14" i="18"/>
  <c r="C30" i="1" s="1"/>
  <c r="C31" i="1" s="1"/>
  <c r="C24" i="1" s="1"/>
  <c r="E7" i="18"/>
  <c r="E13" i="18"/>
  <c r="E6" i="18"/>
  <c r="A2" i="18"/>
  <c r="F1" i="18"/>
  <c r="H11" i="13"/>
  <c r="F19" i="12"/>
  <c r="C10" i="3" s="1"/>
  <c r="D14" i="1"/>
  <c r="E14" i="1" s="1"/>
  <c r="D15" i="1"/>
  <c r="D16" i="1"/>
  <c r="E16" i="1" s="1"/>
  <c r="D17" i="1"/>
  <c r="E17" i="1" s="1"/>
  <c r="D18" i="1"/>
  <c r="E18" i="1" s="1"/>
  <c r="D19" i="1"/>
  <c r="E19" i="1" s="1"/>
  <c r="D20" i="1"/>
  <c r="E20" i="1" s="1"/>
  <c r="D21" i="1"/>
  <c r="E21" i="1" s="1"/>
  <c r="D22" i="1"/>
  <c r="E22" i="1" s="1"/>
  <c r="D23" i="1"/>
  <c r="E23" i="1" s="1"/>
  <c r="D13" i="1"/>
  <c r="D8" i="1"/>
  <c r="D9" i="1"/>
  <c r="D10" i="1"/>
  <c r="E10" i="1" s="1"/>
  <c r="D11" i="1"/>
  <c r="E11" i="1" s="1"/>
  <c r="D7" i="1"/>
  <c r="D6" i="1"/>
  <c r="C12" i="17"/>
  <c r="E6" i="17"/>
  <c r="E28" i="17"/>
  <c r="E29" i="17"/>
  <c r="E27" i="17"/>
  <c r="E13" i="17"/>
  <c r="E14" i="17"/>
  <c r="E15" i="17"/>
  <c r="E16" i="17"/>
  <c r="E17" i="17"/>
  <c r="E18" i="17"/>
  <c r="E19" i="17"/>
  <c r="E20" i="17"/>
  <c r="E21" i="17"/>
  <c r="E22" i="17"/>
  <c r="E23" i="17"/>
  <c r="E7" i="17"/>
  <c r="E8" i="17"/>
  <c r="E9" i="17"/>
  <c r="E10" i="17"/>
  <c r="E11" i="17"/>
  <c r="D12" i="17"/>
  <c r="A2" i="17"/>
  <c r="E1" i="17"/>
  <c r="E28" i="1"/>
  <c r="A2" i="15"/>
  <c r="H1" i="15"/>
  <c r="A2" i="14"/>
  <c r="E1" i="14"/>
  <c r="D1" i="13"/>
  <c r="A1" i="13"/>
  <c r="D1" i="12"/>
  <c r="A1" i="12"/>
  <c r="A2" i="11"/>
  <c r="F1" i="11"/>
  <c r="C1" i="10"/>
  <c r="C1" i="9"/>
  <c r="A1" i="9"/>
  <c r="A1" i="8"/>
  <c r="C1" i="8"/>
  <c r="D53" i="3"/>
  <c r="D38" i="3" s="1"/>
  <c r="C53" i="3"/>
  <c r="C38" i="3" s="1"/>
  <c r="D50" i="3"/>
  <c r="D26" i="3" s="1"/>
  <c r="D27" i="3" s="1"/>
  <c r="C50" i="3"/>
  <c r="C26" i="3" s="1"/>
  <c r="C27" i="3" s="1"/>
  <c r="D45" i="3"/>
  <c r="D16" i="3" s="1"/>
  <c r="D17" i="3" s="1"/>
  <c r="C45" i="3"/>
  <c r="C16" i="3"/>
  <c r="C55" i="5"/>
  <c r="C44" i="5" s="1"/>
  <c r="C14" i="3"/>
  <c r="D22" i="3"/>
  <c r="C22" i="3"/>
  <c r="C41" i="5"/>
  <c r="C37" i="5"/>
  <c r="C17" i="5"/>
  <c r="C9" i="5"/>
  <c r="D33" i="4"/>
  <c r="C33" i="4"/>
  <c r="D28" i="4"/>
  <c r="C28" i="4"/>
  <c r="D22" i="4"/>
  <c r="D29" i="4" s="1"/>
  <c r="C22" i="4"/>
  <c r="D13" i="4"/>
  <c r="C13" i="4"/>
  <c r="D9" i="4"/>
  <c r="D14" i="4" s="1"/>
  <c r="D35" i="4" s="1"/>
  <c r="D37" i="4" s="1"/>
  <c r="C36" i="4" s="1"/>
  <c r="C9" i="4"/>
  <c r="C14" i="4" s="1"/>
  <c r="A1" i="10"/>
  <c r="A2" i="5"/>
  <c r="C1" i="5"/>
  <c r="G42" i="13"/>
  <c r="F42" i="13"/>
  <c r="E42" i="13"/>
  <c r="D42" i="13"/>
  <c r="H41" i="13"/>
  <c r="H40" i="13"/>
  <c r="H39" i="13"/>
  <c r="H38" i="13"/>
  <c r="H37" i="13"/>
  <c r="H36" i="13"/>
  <c r="H35" i="13"/>
  <c r="H34" i="13"/>
  <c r="H33" i="13"/>
  <c r="H32" i="13"/>
  <c r="H31" i="13"/>
  <c r="H30" i="13"/>
  <c r="H29" i="13"/>
  <c r="H28" i="13"/>
  <c r="J17" i="13"/>
  <c r="I17" i="13"/>
  <c r="G17" i="13"/>
  <c r="F17" i="13"/>
  <c r="E17" i="13"/>
  <c r="D17" i="13"/>
  <c r="H16" i="13"/>
  <c r="H15" i="13"/>
  <c r="H14" i="13"/>
  <c r="H13" i="13"/>
  <c r="H12" i="13"/>
  <c r="H51" i="12"/>
  <c r="G51" i="12"/>
  <c r="F51" i="12"/>
  <c r="E51" i="12"/>
  <c r="D51" i="12"/>
  <c r="C51" i="12"/>
  <c r="I50" i="12"/>
  <c r="I49" i="12"/>
  <c r="I48" i="12"/>
  <c r="I47" i="12"/>
  <c r="I46" i="12"/>
  <c r="I43" i="12"/>
  <c r="I42" i="12"/>
  <c r="I41" i="12"/>
  <c r="I40" i="12"/>
  <c r="I39" i="12"/>
  <c r="I37" i="12"/>
  <c r="I36" i="12"/>
  <c r="I35" i="12"/>
  <c r="I34" i="12"/>
  <c r="I33" i="12"/>
  <c r="I32" i="12"/>
  <c r="E19" i="12"/>
  <c r="C9" i="3" s="1"/>
  <c r="D19" i="12"/>
  <c r="E47" i="11"/>
  <c r="C7" i="2" s="1"/>
  <c r="D47" i="11"/>
  <c r="C47" i="11"/>
  <c r="B47" i="11"/>
  <c r="F46" i="11"/>
  <c r="F45" i="11"/>
  <c r="F44" i="11"/>
  <c r="F43" i="11"/>
  <c r="F42" i="11"/>
  <c r="F41" i="11"/>
  <c r="F40" i="11"/>
  <c r="F39" i="11"/>
  <c r="E25" i="11"/>
  <c r="D25" i="11"/>
  <c r="C25" i="11"/>
  <c r="B25" i="11"/>
  <c r="F24" i="11"/>
  <c r="F23" i="11"/>
  <c r="F22" i="11"/>
  <c r="F21" i="11"/>
  <c r="F20" i="11"/>
  <c r="F19" i="11"/>
  <c r="F18" i="11"/>
  <c r="F17" i="11"/>
  <c r="O44" i="10"/>
  <c r="N44" i="10"/>
  <c r="M44" i="10"/>
  <c r="L44" i="10"/>
  <c r="K44" i="10"/>
  <c r="J44" i="10"/>
  <c r="I44" i="10"/>
  <c r="H44" i="10"/>
  <c r="G44" i="10"/>
  <c r="F44" i="10"/>
  <c r="H38" i="9"/>
  <c r="G38" i="9"/>
  <c r="F38" i="9"/>
  <c r="M16" i="8"/>
  <c r="L16" i="8"/>
  <c r="M15" i="8"/>
  <c r="L15" i="8"/>
  <c r="M14" i="8"/>
  <c r="L14" i="8"/>
  <c r="D8" i="3"/>
  <c r="D11" i="3" s="1"/>
  <c r="C8" i="3"/>
  <c r="A2" i="4"/>
  <c r="D1" i="4"/>
  <c r="A2" i="3"/>
  <c r="D1" i="3"/>
  <c r="E29" i="1"/>
  <c r="E27" i="1"/>
  <c r="D8" i="7"/>
  <c r="D10" i="7" s="1"/>
  <c r="C8" i="7"/>
  <c r="C10" i="7" s="1"/>
  <c r="C12" i="7" s="1"/>
  <c r="C1" i="7"/>
  <c r="A2" i="7"/>
  <c r="A2" i="2"/>
  <c r="D1" i="2"/>
  <c r="E13" i="1"/>
  <c r="E15" i="1"/>
  <c r="A2" i="1"/>
  <c r="F1" i="1"/>
  <c r="A57" i="6"/>
  <c r="F12" i="1"/>
  <c r="E47" i="18"/>
  <c r="L28" i="19" l="1"/>
  <c r="C29" i="4"/>
  <c r="C35" i="4" s="1"/>
  <c r="C37" i="4" s="1"/>
  <c r="D12" i="1"/>
  <c r="F25" i="11"/>
  <c r="C13" i="3" s="1"/>
  <c r="B17" i="9"/>
  <c r="D16" i="9"/>
  <c r="D19" i="9" s="1"/>
  <c r="D22" i="9" s="1"/>
  <c r="D25" i="9" s="1"/>
  <c r="B20" i="9"/>
  <c r="B23" i="9"/>
  <c r="E12" i="17"/>
  <c r="I51" i="12"/>
  <c r="H42" i="13"/>
  <c r="F47" i="11"/>
  <c r="C6" i="2" s="1"/>
  <c r="C22" i="2" s="1"/>
  <c r="F25" i="1"/>
  <c r="D23" i="2" s="1"/>
  <c r="D24" i="2" s="1"/>
  <c r="E14" i="18"/>
  <c r="M28" i="19"/>
  <c r="H17" i="13"/>
  <c r="C8" i="1" s="1"/>
  <c r="E8" i="1" s="1"/>
  <c r="C25" i="17"/>
  <c r="C45" i="5"/>
  <c r="C15" i="3" s="1"/>
  <c r="C17" i="3" s="1"/>
  <c r="D18" i="3"/>
  <c r="D28" i="3" s="1"/>
  <c r="D30" i="3" s="1"/>
  <c r="D33" i="3" s="1"/>
  <c r="D39" i="3" s="1"/>
  <c r="D40" i="3" s="1"/>
  <c r="C32" i="3" s="1"/>
  <c r="C11" i="3"/>
  <c r="E7" i="1"/>
  <c r="E9" i="1"/>
  <c r="M45" i="8"/>
  <c r="M46" i="8" s="1"/>
  <c r="L45" i="8"/>
  <c r="L46" i="8" s="1"/>
  <c r="G46" i="8"/>
  <c r="C6" i="1" s="1"/>
  <c r="D31" i="17"/>
  <c r="E30" i="17"/>
  <c r="D31" i="1"/>
  <c r="E30" i="1"/>
  <c r="C48" i="5" l="1"/>
  <c r="C18" i="3"/>
  <c r="C28" i="3" s="1"/>
  <c r="C30" i="3" s="1"/>
  <c r="C33" i="3" s="1"/>
  <c r="D24" i="1"/>
  <c r="E31" i="1"/>
  <c r="C12" i="1"/>
  <c r="E6" i="1"/>
  <c r="D24" i="17"/>
  <c r="E31" i="17"/>
  <c r="D25" i="17" l="1"/>
  <c r="E25" i="17" s="1"/>
  <c r="C36" i="3" s="1"/>
  <c r="C39" i="3" s="1"/>
  <c r="C40" i="3" s="1"/>
  <c r="C23" i="2" s="1"/>
  <c r="C24" i="2" s="1"/>
  <c r="E24" i="17"/>
  <c r="C25" i="1"/>
  <c r="E12" i="1"/>
  <c r="D25" i="1"/>
  <c r="E24" i="1"/>
  <c r="E25" i="1" l="1"/>
</calcChain>
</file>

<file path=xl/comments1.xml><?xml version="1.0" encoding="utf-8"?>
<comments xmlns="http://schemas.openxmlformats.org/spreadsheetml/2006/main">
  <authors>
    <author>Jeff Vandenbark</author>
  </authors>
  <commentList>
    <comment ref="C29" authorId="0">
      <text>
        <r>
          <rPr>
            <b/>
            <sz val="8"/>
            <color indexed="81"/>
            <rFont val="Tahoma"/>
            <family val="2"/>
          </rPr>
          <t xml:space="preserve">Enter phone number as 6141234567 system will automatically format
</t>
        </r>
        <r>
          <rPr>
            <sz val="8"/>
            <color indexed="81"/>
            <rFont val="Tahoma"/>
            <family val="2"/>
          </rPr>
          <t xml:space="preserve">
</t>
        </r>
      </text>
    </comment>
    <comment ref="G34" authorId="0">
      <text>
        <r>
          <rPr>
            <b/>
            <sz val="8"/>
            <color indexed="81"/>
            <rFont val="Tahoma"/>
            <family val="2"/>
          </rPr>
          <t xml:space="preserve">Enter phone number as 6141234567 system will automatically format
</t>
        </r>
        <r>
          <rPr>
            <sz val="8"/>
            <color indexed="81"/>
            <rFont val="Tahoma"/>
            <family val="2"/>
          </rPr>
          <t xml:space="preserve">
</t>
        </r>
      </text>
    </comment>
  </commentList>
</comments>
</file>

<file path=xl/comments2.xml><?xml version="1.0" encoding="utf-8"?>
<comments xmlns="http://schemas.openxmlformats.org/spreadsheetml/2006/main">
  <authors>
    <author>Do not type in this cell</author>
  </authors>
  <commentList>
    <comment ref="F38" authorId="0">
      <text>
        <r>
          <rPr>
            <b/>
            <sz val="8"/>
            <color indexed="81"/>
            <rFont val="Tahoma"/>
            <family val="2"/>
          </rPr>
          <t>Do not type in this cell:</t>
        </r>
        <r>
          <rPr>
            <sz val="8"/>
            <color indexed="81"/>
            <rFont val="Tahoma"/>
            <family val="2"/>
          </rPr>
          <t xml:space="preserve">
</t>
        </r>
      </text>
    </comment>
    <comment ref="G38" authorId="0">
      <text>
        <r>
          <rPr>
            <b/>
            <sz val="8"/>
            <color indexed="81"/>
            <rFont val="Tahoma"/>
            <family val="2"/>
          </rPr>
          <t>Do not type in this cell:</t>
        </r>
        <r>
          <rPr>
            <sz val="8"/>
            <color indexed="81"/>
            <rFont val="Tahoma"/>
            <family val="2"/>
          </rPr>
          <t xml:space="preserve">
</t>
        </r>
      </text>
    </comment>
    <comment ref="H38" authorId="0">
      <text>
        <r>
          <rPr>
            <b/>
            <sz val="8"/>
            <color indexed="81"/>
            <rFont val="Tahoma"/>
            <family val="2"/>
          </rPr>
          <t>Do not type in this cell:</t>
        </r>
        <r>
          <rPr>
            <sz val="8"/>
            <color indexed="81"/>
            <rFont val="Tahoma"/>
            <family val="2"/>
          </rPr>
          <t xml:space="preserve">
</t>
        </r>
      </text>
    </comment>
  </commentList>
</comments>
</file>

<file path=xl/sharedStrings.xml><?xml version="1.0" encoding="utf-8"?>
<sst xmlns="http://schemas.openxmlformats.org/spreadsheetml/2006/main" count="1008" uniqueCount="620">
  <si>
    <t>Assets Current Year</t>
  </si>
  <si>
    <t>Nonadmitted Assets Current Year</t>
  </si>
  <si>
    <t>Net Admitted Assets Current Year</t>
  </si>
  <si>
    <t>Net Admitted Assets Prior Year</t>
  </si>
  <si>
    <t>Bonds</t>
  </si>
  <si>
    <t>Aggregate write-ins for invested assets</t>
  </si>
  <si>
    <t>Subtotals, cash and invested assets</t>
  </si>
  <si>
    <t>Investment income due and accrued</t>
  </si>
  <si>
    <t>Net deferred tax asset</t>
  </si>
  <si>
    <t>Electronic data processing equipment and software</t>
  </si>
  <si>
    <t>Receivables from parent, subsidiaries and affiliates</t>
  </si>
  <si>
    <t>Aggregate write-ins for other than invested assets</t>
  </si>
  <si>
    <t>Totals</t>
  </si>
  <si>
    <t>Current Year</t>
  </si>
  <si>
    <t>Prior Year</t>
  </si>
  <si>
    <t>Other expenses (excluding taxes, licenses and fees)</t>
  </si>
  <si>
    <t>Net deferred tax liability</t>
  </si>
  <si>
    <t>Advance premium</t>
  </si>
  <si>
    <t>Funds held by company under reinsurance treaties</t>
  </si>
  <si>
    <t>Amounts withheld or retained by company for account of others</t>
  </si>
  <si>
    <t>Payable to parent, subsidiaries and affiliates</t>
  </si>
  <si>
    <t>Aggregate write-ins for liabilities</t>
  </si>
  <si>
    <t>Total liabilities</t>
  </si>
  <si>
    <t>Surplus as regards policyholders</t>
  </si>
  <si>
    <t>Aggregate write-ins for underwriting deductions</t>
  </si>
  <si>
    <t>Total underwriting deductions</t>
  </si>
  <si>
    <t>Net underwriting gain (loss)</t>
  </si>
  <si>
    <t>Net investment income earned</t>
  </si>
  <si>
    <t>Net investment gain (loss)</t>
  </si>
  <si>
    <t>Finance and service charges not included in premiums</t>
  </si>
  <si>
    <t>Aggregate write-ins for miscellaneous income</t>
  </si>
  <si>
    <t>Total other income</t>
  </si>
  <si>
    <t>Net income</t>
  </si>
  <si>
    <t>Surplus as regards policyholders, December 31 prior year</t>
  </si>
  <si>
    <t>Change in net deferred income tax</t>
  </si>
  <si>
    <t>Change in provision for reinsurance</t>
  </si>
  <si>
    <t>Aggregate write-ins for gains and losses in surplus</t>
  </si>
  <si>
    <t>Change in surplus as regards policyholders for the year</t>
  </si>
  <si>
    <t>Surplus as regards policyholders, December 31 current year</t>
  </si>
  <si>
    <t>Description</t>
  </si>
  <si>
    <t>Net investment income</t>
  </si>
  <si>
    <t>Miscellaneous income</t>
  </si>
  <si>
    <t>Total</t>
  </si>
  <si>
    <t>Benefit and loss related payments</t>
  </si>
  <si>
    <t>Commissions, expenses paid and aggregate write-ins for deductions</t>
  </si>
  <si>
    <t>Net cash from operations</t>
  </si>
  <si>
    <t>Net gains (losses) on cash, cash equivalents and short- term investments</t>
  </si>
  <si>
    <t>Net cash from investments</t>
  </si>
  <si>
    <t>Borrowed funds (cash provided/applied)</t>
  </si>
  <si>
    <t>Other cash provided (applied)</t>
  </si>
  <si>
    <t>Net change in cash, cash equivalents and short-term investments</t>
  </si>
  <si>
    <t>Beginning of year (cash, cash equivalents and short-term investments)</t>
  </si>
  <si>
    <t>End of year (cash, cash equivalents and short-term investments)</t>
  </si>
  <si>
    <t>Reinsurance ceded excluding contingent (commission and brokerage)</t>
  </si>
  <si>
    <t>Allowances to managers and agents</t>
  </si>
  <si>
    <t>Advertising</t>
  </si>
  <si>
    <t>Boards, bureaus and associations</t>
  </si>
  <si>
    <t>Surveys and underwriting reports</t>
  </si>
  <si>
    <t>Audit of assureds' records</t>
  </si>
  <si>
    <t>Employee relations and welfare</t>
  </si>
  <si>
    <t>Insurance</t>
  </si>
  <si>
    <t>Directors' fees</t>
  </si>
  <si>
    <t>Travel and travel items</t>
  </si>
  <si>
    <t>Rent and rent items</t>
  </si>
  <si>
    <t>Equipment</t>
  </si>
  <si>
    <t>Cost or depreciation of EDP equipment and software</t>
  </si>
  <si>
    <t>Printing and stationery</t>
  </si>
  <si>
    <t>Legal and auditing</t>
  </si>
  <si>
    <t>Real estate expenses</t>
  </si>
  <si>
    <t>Real estate taxes</t>
  </si>
  <si>
    <t>Aggregate write-ins for miscellaneous expenses</t>
  </si>
  <si>
    <t>Less unpaid expenses - current year</t>
  </si>
  <si>
    <t>Add unpaid expenses - prior year</t>
  </si>
  <si>
    <t xml:space="preserve">Total Assets </t>
  </si>
  <si>
    <t xml:space="preserve">ANNUAL STATEMENT FOR THE YEAR </t>
  </si>
  <si>
    <t>,</t>
  </si>
  <si>
    <t>OF THE CONDITION AND AFFAIRS OF THE</t>
  </si>
  <si>
    <t>ORGANIZED UNDER THE LAWS OF THE STATE OF OHIO</t>
  </si>
  <si>
    <t>Made to the</t>
  </si>
  <si>
    <t>INSURANCE COMMISSIONER OF THE STATE OF OHIO</t>
  </si>
  <si>
    <t>Pursuant to the Laws thereof</t>
  </si>
  <si>
    <t>Home Office</t>
  </si>
  <si>
    <t xml:space="preserve"> </t>
  </si>
  <si>
    <t>OH</t>
  </si>
  <si>
    <t>Street and Number</t>
  </si>
  <si>
    <t>Mail Address</t>
  </si>
  <si>
    <t>Main Administrative Office</t>
  </si>
  <si>
    <t>Telephone Number</t>
  </si>
  <si>
    <t>Organized</t>
  </si>
  <si>
    <t>Commenced Business</t>
  </si>
  <si>
    <t>Annual Statement Contact Person</t>
  </si>
  <si>
    <t>Contact Person Email Address</t>
  </si>
  <si>
    <t>OFFICERS</t>
  </si>
  <si>
    <t>President</t>
  </si>
  <si>
    <t>Vice President</t>
  </si>
  <si>
    <t>Secretary</t>
  </si>
  <si>
    <t>Treasurer</t>
  </si>
  <si>
    <t>DIRECTORS</t>
  </si>
  <si>
    <t>(ALL DIRECTORS MUST BE SHOWN)</t>
  </si>
  <si>
    <t>State of Ohio</t>
  </si>
  <si>
    <t xml:space="preserve">County of </t>
  </si>
  <si>
    <t xml:space="preserve">President and    </t>
  </si>
  <si>
    <t>Secretary of the</t>
  </si>
  <si>
    <t>, being duly sworn each for himself/herself deposes and says, that they are the</t>
  </si>
  <si>
    <t xml:space="preserve">      Subscribed and sworn to before me, this _______</t>
  </si>
  <si>
    <t xml:space="preserve">            day of _________________  20____</t>
  </si>
  <si>
    <t xml:space="preserve">        ___________________________________</t>
  </si>
  <si>
    <t xml:space="preserve">       Notary Public</t>
  </si>
  <si>
    <t>Signature of Person Preparing Statement</t>
  </si>
  <si>
    <t>ANNUAL STATEMENT</t>
  </si>
  <si>
    <t xml:space="preserve">For the Year Ended  </t>
  </si>
  <si>
    <t>NAIC Company Code</t>
  </si>
  <si>
    <t>Furniture and equipment</t>
  </si>
  <si>
    <t>Cash</t>
  </si>
  <si>
    <t xml:space="preserve">Short-term investments </t>
  </si>
  <si>
    <t>Assessments or premiums in the course of collection (including agents balances)</t>
  </si>
  <si>
    <t>Premium receivable for advance pay</t>
  </si>
  <si>
    <t>Earned but unbilled premiums (post assessment)</t>
  </si>
  <si>
    <t xml:space="preserve">Amounts recoverable from reinsurers </t>
  </si>
  <si>
    <t xml:space="preserve">Funds held by or deposited with reinsured companies </t>
  </si>
  <si>
    <t>ASSETS</t>
  </si>
  <si>
    <t xml:space="preserve">Real estate (less liens, encumbrances) </t>
  </si>
  <si>
    <t xml:space="preserve">LIABILITIES, SURPLUS AND OTHER FUNDS </t>
  </si>
  <si>
    <t>Provision for unauthorized reinsurance</t>
  </si>
  <si>
    <t>Borrowed money and interest thereon</t>
  </si>
  <si>
    <t>Unpaid Losses</t>
  </si>
  <si>
    <t>Commissions due and payable to agents</t>
  </si>
  <si>
    <t>Unearned assessment/premium reserve</t>
  </si>
  <si>
    <t xml:space="preserve">Ceded reinsurance premiums payable </t>
  </si>
  <si>
    <t>Details of Write-Ins for Assets:</t>
  </si>
  <si>
    <t>INSURANCE IN FORCE</t>
  </si>
  <si>
    <t>In force December 31 of previous year (to equal prior year's statement)</t>
  </si>
  <si>
    <t>Written during the year</t>
  </si>
  <si>
    <t>Deduct those expired and cancelled</t>
  </si>
  <si>
    <t>In force December 31 of current year</t>
  </si>
  <si>
    <t>Deduct amount reinsured</t>
  </si>
  <si>
    <t xml:space="preserve">Net amount in force </t>
  </si>
  <si>
    <t>Amount (dollars)</t>
  </si>
  <si>
    <t>Number</t>
  </si>
  <si>
    <t>XXX</t>
  </si>
  <si>
    <t>Total liabilities and surplus</t>
  </si>
  <si>
    <t>STATEMENT OF INCOME</t>
  </si>
  <si>
    <t>SURPLUS ACCOUNT</t>
  </si>
  <si>
    <t>UNDERWRITING INCOME</t>
  </si>
  <si>
    <t>DEDUCTIONS</t>
  </si>
  <si>
    <t>INVESTMENT INCOME</t>
  </si>
  <si>
    <t>OTHER INCOME</t>
  </si>
  <si>
    <t>DETAILS OF WRITE-INS</t>
  </si>
  <si>
    <t>Federal income taxes incurred</t>
  </si>
  <si>
    <t>Net income, after capital gains tax and before federal income taxes</t>
  </si>
  <si>
    <t>Taxes, licenses and fees (excluding federal income taxes)</t>
  </si>
  <si>
    <t>Current federal income tax recoverable and interest thereon</t>
  </si>
  <si>
    <t>CASH FLOW STATEMENT</t>
  </si>
  <si>
    <t>Gross Assessments/Premiums earned</t>
  </si>
  <si>
    <t>Less: Return Assessments/Premiums earned</t>
  </si>
  <si>
    <t>Net Assessments/Premiums earned</t>
  </si>
  <si>
    <t>Direct Assessments/Premiums earned</t>
  </si>
  <si>
    <t xml:space="preserve"> ANNUAL STATEMENT OF THE</t>
  </si>
  <si>
    <t>Interest</t>
  </si>
  <si>
    <t>Amount of</t>
  </si>
  <si>
    <t>Interest due</t>
  </si>
  <si>
    <t>Increase by</t>
  </si>
  <si>
    <t>Decrease by</t>
  </si>
  <si>
    <t>and accrued</t>
  </si>
  <si>
    <t>Amount Due and</t>
  </si>
  <si>
    <t xml:space="preserve">Adjustment, </t>
  </si>
  <si>
    <t>Dec. 31. Current</t>
  </si>
  <si>
    <t>Accrued Dec. 31</t>
  </si>
  <si>
    <t>Gross Am't</t>
  </si>
  <si>
    <t>in Book</t>
  </si>
  <si>
    <t>year, on bonds</t>
  </si>
  <si>
    <t>Book Value /</t>
  </si>
  <si>
    <t>Market Value</t>
  </si>
  <si>
    <t>of Current Year</t>
  </si>
  <si>
    <t>Received</t>
  </si>
  <si>
    <t>Value</t>
  </si>
  <si>
    <t xml:space="preserve">in default as to </t>
  </si>
  <si>
    <t>Give complete and accurate description of all bonds</t>
  </si>
  <si>
    <t>Date</t>
  </si>
  <si>
    <t>Amortized</t>
  </si>
  <si>
    <t>December 31 of</t>
  </si>
  <si>
    <t>Rate</t>
  </si>
  <si>
    <t>on bonds not</t>
  </si>
  <si>
    <t>During</t>
  </si>
  <si>
    <t xml:space="preserve">During </t>
  </si>
  <si>
    <t xml:space="preserve">principal or </t>
  </si>
  <si>
    <t>Maturity</t>
  </si>
  <si>
    <t>Cusip #</t>
  </si>
  <si>
    <t>owned.</t>
  </si>
  <si>
    <t>From Whom Acquired</t>
  </si>
  <si>
    <t>Acquired</t>
  </si>
  <si>
    <t>Par Value</t>
  </si>
  <si>
    <t>Actual Cost</t>
  </si>
  <si>
    <t>Value*</t>
  </si>
  <si>
    <t>(%)</t>
  </si>
  <si>
    <t>in default</t>
  </si>
  <si>
    <t>Year</t>
  </si>
  <si>
    <t xml:space="preserve">Year </t>
  </si>
  <si>
    <t xml:space="preserve">interest   </t>
  </si>
  <si>
    <t>OVERFLOW AMOUNTS</t>
  </si>
  <si>
    <t xml:space="preserve">  * Annual Statement Value</t>
  </si>
  <si>
    <t>Dividends</t>
  </si>
  <si>
    <t>Per Share</t>
  </si>
  <si>
    <t>Used To</t>
  </si>
  <si>
    <t>Market Value/</t>
  </si>
  <si>
    <t>Increase, by</t>
  </si>
  <si>
    <t>Decrease, by</t>
  </si>
  <si>
    <t>No.</t>
  </si>
  <si>
    <t>Obtain</t>
  </si>
  <si>
    <t>Fair Value</t>
  </si>
  <si>
    <t xml:space="preserve">Received </t>
  </si>
  <si>
    <t>Amount Due</t>
  </si>
  <si>
    <t>Adjustment, in</t>
  </si>
  <si>
    <t>Adjustment</t>
  </si>
  <si>
    <t xml:space="preserve">Give complete and accurate description of all stocks </t>
  </si>
  <si>
    <t xml:space="preserve">of </t>
  </si>
  <si>
    <t>(Preferred</t>
  </si>
  <si>
    <t xml:space="preserve">Market </t>
  </si>
  <si>
    <t>and Accrued</t>
  </si>
  <si>
    <t>Book Value</t>
  </si>
  <si>
    <t xml:space="preserve">in Book Value </t>
  </si>
  <si>
    <t>Shares</t>
  </si>
  <si>
    <t>Stocks)</t>
  </si>
  <si>
    <t>During Year</t>
  </si>
  <si>
    <t>NAIC</t>
  </si>
  <si>
    <t>Designation</t>
  </si>
  <si>
    <r>
      <t xml:space="preserve">Showing all Bonds and Preferred &amp; Common Stocks </t>
    </r>
    <r>
      <rPr>
        <b/>
        <sz val="8"/>
        <rFont val="Arial"/>
        <family val="2"/>
      </rPr>
      <t>ACQUIRED</t>
    </r>
    <r>
      <rPr>
        <sz val="8"/>
        <rFont val="Arial"/>
        <family val="2"/>
      </rPr>
      <t xml:space="preserve"> During the Current Year</t>
    </r>
  </si>
  <si>
    <t>CUSIP #</t>
  </si>
  <si>
    <t>* Date</t>
  </si>
  <si>
    <t>Name of Vendor</t>
  </si>
  <si>
    <t xml:space="preserve">No. </t>
  </si>
  <si>
    <t>Cost to Company</t>
  </si>
  <si>
    <t>Par Value of Bonds</t>
  </si>
  <si>
    <t>Paid for Accrued Interest</t>
  </si>
  <si>
    <t>Give complete and accurate description of each bond and stock.</t>
  </si>
  <si>
    <t>of Shares</t>
  </si>
  <si>
    <t>(Excluding Accrued</t>
  </si>
  <si>
    <t>and Dividends</t>
  </si>
  <si>
    <t>If bonds are serial issues give amounts maturing each year.</t>
  </si>
  <si>
    <t>of Stock</t>
  </si>
  <si>
    <t>Interest on Bonds)</t>
  </si>
  <si>
    <t>*The items with reference to each issue of bonds or stocks acquired at public offerings may be totaled in one line and the word "various" inserted in Columns 2 and 3.</t>
  </si>
  <si>
    <t>Profit</t>
  </si>
  <si>
    <t>Loss</t>
  </si>
  <si>
    <t xml:space="preserve">on </t>
  </si>
  <si>
    <t>on</t>
  </si>
  <si>
    <t>Date Sold</t>
  </si>
  <si>
    <t>Sale</t>
  </si>
  <si>
    <t>Direct</t>
  </si>
  <si>
    <t>Reinsurance</t>
  </si>
  <si>
    <t>Lines of Business</t>
  </si>
  <si>
    <t>Assumed</t>
  </si>
  <si>
    <t>Premiums</t>
  </si>
  <si>
    <t>Deduct:</t>
  </si>
  <si>
    <t>**</t>
  </si>
  <si>
    <t>Salvage and</t>
  </si>
  <si>
    <t>Net Losses Incurred</t>
  </si>
  <si>
    <t>Losses Incurred on</t>
  </si>
  <si>
    <t xml:space="preserve">Reinsurance </t>
  </si>
  <si>
    <t>Subrogation</t>
  </si>
  <si>
    <t>Columns 2 and 3</t>
  </si>
  <si>
    <t>Losses</t>
  </si>
  <si>
    <t>Recovered on</t>
  </si>
  <si>
    <t>Converted</t>
  </si>
  <si>
    <t>minus</t>
  </si>
  <si>
    <t>Incurred</t>
  </si>
  <si>
    <t>Incurred Losses</t>
  </si>
  <si>
    <t>To Cash</t>
  </si>
  <si>
    <t>Columns 4 and 5</t>
  </si>
  <si>
    <t>Net Unpaid</t>
  </si>
  <si>
    <t>***</t>
  </si>
  <si>
    <t>Unpaid Losses on</t>
  </si>
  <si>
    <t>Unpaid Loss</t>
  </si>
  <si>
    <t>Unpaid</t>
  </si>
  <si>
    <t>Recoverable on</t>
  </si>
  <si>
    <t>Expenses</t>
  </si>
  <si>
    <t>Column 4</t>
  </si>
  <si>
    <t>Reinsurance Ceded and Reinsurance Assumed</t>
  </si>
  <si>
    <t xml:space="preserve">Total </t>
  </si>
  <si>
    <t>Amount</t>
  </si>
  <si>
    <t>Reinsurer or Reinsured</t>
  </si>
  <si>
    <t>Ceded or Assumed</t>
  </si>
  <si>
    <t>Location of Company</t>
  </si>
  <si>
    <t>Reinsured</t>
  </si>
  <si>
    <t>Remarks</t>
  </si>
  <si>
    <t>Claim</t>
  </si>
  <si>
    <t>Directors</t>
  </si>
  <si>
    <t>Travel &amp;</t>
  </si>
  <si>
    <t>Fees &amp;</t>
  </si>
  <si>
    <t xml:space="preserve">Travel  </t>
  </si>
  <si>
    <t xml:space="preserve">All </t>
  </si>
  <si>
    <t>Name of Payee</t>
  </si>
  <si>
    <t>Title</t>
  </si>
  <si>
    <t>Salaries</t>
  </si>
  <si>
    <t>Commissions</t>
  </si>
  <si>
    <t>Items</t>
  </si>
  <si>
    <t>Other</t>
  </si>
  <si>
    <t>Officers/Employees:</t>
  </si>
  <si>
    <t>4)</t>
  </si>
  <si>
    <t>5)</t>
  </si>
  <si>
    <t>Directors:</t>
  </si>
  <si>
    <t>XXXX</t>
  </si>
  <si>
    <t>(Answer all questions and attach additional sheets if necessary.)</t>
  </si>
  <si>
    <t>1.    Company's retention:</t>
  </si>
  <si>
    <t xml:space="preserve">Fire  </t>
  </si>
  <si>
    <t xml:space="preserve">Wind  </t>
  </si>
  <si>
    <t xml:space="preserve">Other  </t>
  </si>
  <si>
    <t>1a.  Retention before reinsurance applies for:</t>
  </si>
  <si>
    <t xml:space="preserve">Catastrophe Reinsurance  </t>
  </si>
  <si>
    <t xml:space="preserve">Aggregate excess of loss  </t>
  </si>
  <si>
    <t>2.    What is the largest risk assumed and retained:</t>
  </si>
  <si>
    <t>3.    What kind of perils are being covered?</t>
  </si>
  <si>
    <t>4.    Have the by-laws been amended during the current year?</t>
  </si>
  <si>
    <t xml:space="preserve"> If so, were such amendments filed with the</t>
  </si>
  <si>
    <t xml:space="preserve">       Ohio Department of Insurance?</t>
  </si>
  <si>
    <t>5.    In what counties does the Company operate:</t>
  </si>
  <si>
    <t>6.    Name of Principal Officer and amount of bond.</t>
  </si>
  <si>
    <t xml:space="preserve">7.    Are all of the persons who handle funds of the Company bonded? </t>
  </si>
  <si>
    <t xml:space="preserve">Yes  </t>
  </si>
  <si>
    <t xml:space="preserve">No  </t>
  </si>
  <si>
    <t xml:space="preserve">       State the name and amount of each bond on each, except person named in Item 6 above.</t>
  </si>
  <si>
    <t>8.    Does the Company have an annual audit conducted by an independent CPA?</t>
  </si>
  <si>
    <t>9.    State the number of members holding policies in the Company.</t>
  </si>
  <si>
    <t>10.  Was an annual report of the Company made available to each policyholder?</t>
  </si>
  <si>
    <t xml:space="preserve">  If so, did such report agree </t>
  </si>
  <si>
    <t xml:space="preserve">      with the annual statement filed with the Ohio Department of Insurance?</t>
  </si>
  <si>
    <t xml:space="preserve">  </t>
  </si>
  <si>
    <t>12.  How many assessments were made during the year?</t>
  </si>
  <si>
    <t xml:space="preserve">    Date of last assessment </t>
  </si>
  <si>
    <t>13.  Did the assessment provide for all losses, expenses and all other liabilities prior to the date of assessment?</t>
  </si>
  <si>
    <t>14.  Rate of policy fee</t>
  </si>
  <si>
    <t>15.  State the amount of borrowed money since date of last assessment</t>
  </si>
  <si>
    <t>interest thereon</t>
  </si>
  <si>
    <r>
      <t xml:space="preserve">16.  Does any person, firm, corporation or association have any claim, contingent or otherwise, against this Company which is </t>
    </r>
    <r>
      <rPr>
        <b/>
        <sz val="8"/>
        <rFont val="Arial"/>
        <family val="2"/>
      </rPr>
      <t>NOT</t>
    </r>
  </si>
  <si>
    <t xml:space="preserve">       included in the liabilities on page 2 of this statement?            </t>
  </si>
  <si>
    <t xml:space="preserve">       If yes, give the amount, terms for payment and reasons why such were not recorded as a liability on page 2 of this statement.</t>
  </si>
  <si>
    <t>Acquisitions</t>
  </si>
  <si>
    <t>End of</t>
  </si>
  <si>
    <t>Gross Income</t>
  </si>
  <si>
    <t>Gross Expenses</t>
  </si>
  <si>
    <t>or</t>
  </si>
  <si>
    <t>Current</t>
  </si>
  <si>
    <t>Description of</t>
  </si>
  <si>
    <t xml:space="preserve">Permanent </t>
  </si>
  <si>
    <t>Accumulated</t>
  </si>
  <si>
    <t>Property</t>
  </si>
  <si>
    <t>Improvements</t>
  </si>
  <si>
    <t>Depreciation</t>
  </si>
  <si>
    <t>Encumbrances</t>
  </si>
  <si>
    <t>(Col. 4+5-6-7)</t>
  </si>
  <si>
    <t>(Real Estate)</t>
  </si>
  <si>
    <t xml:space="preserve">Showing All Balances (according to Company's Records) Carried in Each Bank or Savings and Loan </t>
  </si>
  <si>
    <t>All Columns Must Be Completed for Each Deposit, CD, Checking Account, etc.</t>
  </si>
  <si>
    <t>DEPOSITORY</t>
  </si>
  <si>
    <t>Amount of Interest</t>
  </si>
  <si>
    <t>Book Balance</t>
  </si>
  <si>
    <t>Interest Received</t>
  </si>
  <si>
    <t>Accrued Dec. 31 of</t>
  </si>
  <si>
    <t>Dec. 31 of</t>
  </si>
  <si>
    <t xml:space="preserve">Give Full Name and Location </t>
  </si>
  <si>
    <t>OPEN DEPOSITORIES:</t>
  </si>
  <si>
    <t>xxxx</t>
  </si>
  <si>
    <t>LIST ALL ENTITIES THAT ARE MEMBERS OF AN INSURANCE COMPANY HOLDING SYSTEM AS DEFINED IN ORC 3901.32</t>
  </si>
  <si>
    <t xml:space="preserve">Net gain (loss) from agents' or premium balances charged off </t>
  </si>
  <si>
    <t>Premiums/Assessments collected net of reinsurance</t>
  </si>
  <si>
    <t xml:space="preserve">Federal and foreign income taxes paid (recovered) </t>
  </si>
  <si>
    <t>Cash from Operations</t>
  </si>
  <si>
    <t>Cash from Investments</t>
  </si>
  <si>
    <t>Cash from Financing and Miscellaneous Sources</t>
  </si>
  <si>
    <t>RECONCILLIATION OF CASH, CASH EQUIVALENTS AND SHORT-TERM INVESTMENTS</t>
  </si>
  <si>
    <t>EXPENSE EXHIBIT</t>
  </si>
  <si>
    <t>Reinsurance assumed</t>
  </si>
  <si>
    <t>Details of Write-Ins:</t>
  </si>
  <si>
    <t>Loss adjustment expenses</t>
  </si>
  <si>
    <t>Investment expenses</t>
  </si>
  <si>
    <t xml:space="preserve">Insurance department licenses and fees </t>
  </si>
  <si>
    <t xml:space="preserve">All other (excluding federal income and real estate) </t>
  </si>
  <si>
    <t>Payroll taxes</t>
  </si>
  <si>
    <t>Reinsurance assumed excluding contingent</t>
  </si>
  <si>
    <t>Contingent - direct (commission and brokerage)</t>
  </si>
  <si>
    <t>Contingent - reinsurance assumed (commission and brokerage)</t>
  </si>
  <si>
    <t>Contingent - reinsurance ceded (commission and brokerage)</t>
  </si>
  <si>
    <t>Policy and membership fees (commission and brokerage)</t>
  </si>
  <si>
    <t>(a) Includes management fees of $0 to affiliates and $0 to non-affiliates</t>
  </si>
  <si>
    <t>Postage, telephone, exchange and express</t>
  </si>
  <si>
    <t>Change in net unrealized capital gains or (losses) less capital gains tax</t>
  </si>
  <si>
    <t>Net realized capital gains (losses) less capital gains tax</t>
  </si>
  <si>
    <t>0501</t>
  </si>
  <si>
    <t>0502</t>
  </si>
  <si>
    <t>0503</t>
  </si>
  <si>
    <t>0599</t>
  </si>
  <si>
    <t>Total Aggregate write-ins for underwriting deductions</t>
  </si>
  <si>
    <t>Total Aggregate write-ins for miscellaneous income</t>
  </si>
  <si>
    <t>Total Aggregate write-ins for gains and losses in surplus</t>
  </si>
  <si>
    <t>Revised  2009</t>
  </si>
  <si>
    <t xml:space="preserve">ANNUAL STATEMENT OF THE </t>
  </si>
  <si>
    <t xml:space="preserve">ANNUAL STATEMENT OF THE  </t>
  </si>
  <si>
    <t xml:space="preserve">ANNUAL STATEMENT OF  </t>
  </si>
  <si>
    <t>11.  State as of what date the latest examination of the Company was made by the Ohio Department of Insurance.</t>
  </si>
  <si>
    <t xml:space="preserve">ANNUAL STATEMENT OF </t>
  </si>
  <si>
    <t>ANNUAL STATEMENT FOR THE YEAR</t>
  </si>
  <si>
    <r>
      <t xml:space="preserve">Showing All Furniture, Fixtures and Automobiles </t>
    </r>
    <r>
      <rPr>
        <b/>
        <sz val="10"/>
        <rFont val="Arial"/>
        <family val="2"/>
      </rPr>
      <t>OWNED</t>
    </r>
    <r>
      <rPr>
        <sz val="10"/>
        <rFont val="Arial"/>
        <family val="2"/>
      </rPr>
      <t xml:space="preserve"> December 31 of Current Year</t>
    </r>
  </si>
  <si>
    <r>
      <t xml:space="preserve">Showing All Real Estate </t>
    </r>
    <r>
      <rPr>
        <b/>
        <sz val="10"/>
        <rFont val="Arial"/>
        <family val="2"/>
      </rPr>
      <t xml:space="preserve">OWNED </t>
    </r>
    <r>
      <rPr>
        <sz val="10"/>
        <rFont val="Arial"/>
        <family val="2"/>
      </rPr>
      <t>December 31 of Current Year</t>
    </r>
  </si>
  <si>
    <t>City                                   Zip Code</t>
  </si>
  <si>
    <r>
      <t xml:space="preserve">Showing all Bonds and Preferred &amp; Common Stocks </t>
    </r>
    <r>
      <rPr>
        <b/>
        <sz val="9"/>
        <rFont val="Arial"/>
        <family val="2"/>
      </rPr>
      <t xml:space="preserve">SOLD, REDEEMED </t>
    </r>
    <r>
      <rPr>
        <sz val="9"/>
        <rFont val="Arial"/>
        <family val="2"/>
      </rPr>
      <t xml:space="preserve">OR Otherwise </t>
    </r>
    <r>
      <rPr>
        <b/>
        <sz val="9"/>
        <rFont val="Arial"/>
        <family val="2"/>
      </rPr>
      <t xml:space="preserve">DISPOSED OF </t>
    </r>
    <r>
      <rPr>
        <sz val="9"/>
        <rFont val="Arial"/>
        <family val="2"/>
      </rPr>
      <t>During the Current Year</t>
    </r>
  </si>
  <si>
    <t>and mutual funds owned.</t>
  </si>
  <si>
    <t>*</t>
  </si>
  <si>
    <t>* Total should equal Line 2, Page 4, Current Year.</t>
  </si>
  <si>
    <t>** Total should equal Line 2, Page 3, Current Year.</t>
  </si>
  <si>
    <t>*** Total should equal Line 1, Page 3, Current Year.</t>
  </si>
  <si>
    <r>
      <rPr>
        <b/>
        <sz val="9"/>
        <color indexed="8"/>
        <rFont val="Arial"/>
        <family val="2"/>
      </rPr>
      <t xml:space="preserve">Claim Adjusting: </t>
    </r>
    <r>
      <rPr>
        <sz val="9"/>
        <color indexed="8"/>
        <rFont val="Arial"/>
        <family val="2"/>
      </rPr>
      <t xml:space="preserve">                                                                                                          Direct </t>
    </r>
  </si>
  <si>
    <r>
      <rPr>
        <b/>
        <sz val="9"/>
        <color indexed="8"/>
        <rFont val="Arial"/>
        <family val="2"/>
      </rPr>
      <t>Commission and Brokerage:</t>
    </r>
    <r>
      <rPr>
        <sz val="9"/>
        <color indexed="8"/>
        <rFont val="Arial"/>
        <family val="2"/>
      </rPr>
      <t xml:space="preserve">                                                                                         Direct commission and brokerage</t>
    </r>
  </si>
  <si>
    <r>
      <rPr>
        <b/>
        <sz val="9"/>
        <color indexed="8"/>
        <rFont val="Arial"/>
        <family val="2"/>
      </rPr>
      <t>Salary and related items:</t>
    </r>
    <r>
      <rPr>
        <sz val="9"/>
        <color indexed="8"/>
        <rFont val="Arial"/>
        <family val="2"/>
      </rPr>
      <t xml:space="preserve">                                                                                             Salaries </t>
    </r>
  </si>
  <si>
    <r>
      <rPr>
        <b/>
        <sz val="9"/>
        <color indexed="8"/>
        <rFont val="Arial"/>
        <family val="2"/>
      </rPr>
      <t xml:space="preserve">Taxes, licenses and fees: </t>
    </r>
    <r>
      <rPr>
        <sz val="9"/>
        <color indexed="8"/>
        <rFont val="Arial"/>
        <family val="2"/>
      </rPr>
      <t xml:space="preserve">                                                                                         State and local insurance taxes</t>
    </r>
  </si>
  <si>
    <t xml:space="preserve">  Total taxes, licenses and fees</t>
  </si>
  <si>
    <t xml:space="preserve">  Totals</t>
  </si>
  <si>
    <t xml:space="preserve">  Total expenses incurred (a)</t>
  </si>
  <si>
    <t xml:space="preserve">  Total expenses paid</t>
  </si>
  <si>
    <t xml:space="preserve">  Net claim adjusting</t>
  </si>
  <si>
    <t xml:space="preserve">  Net commission and brokerage</t>
  </si>
  <si>
    <t xml:space="preserve">  Total Write-ins</t>
  </si>
  <si>
    <t>Preferred and common stocks and mutual funds</t>
  </si>
  <si>
    <t>Total aggregate write-ins</t>
  </si>
  <si>
    <t>SCHEDULE A</t>
  </si>
  <si>
    <t>SCHEDULE D - PART 1</t>
  </si>
  <si>
    <t>SCHEDULE D - PART 2</t>
  </si>
  <si>
    <t>SCHEDULE D - PART 3</t>
  </si>
  <si>
    <t>SCHEDULE D - PART 4</t>
  </si>
  <si>
    <t>SCHEDULE E - CASH or CASH EQUIVALENTS</t>
  </si>
  <si>
    <t xml:space="preserve">UNPAID LOSSES and LOSS ADJUSTMENT EXPENSES </t>
  </si>
  <si>
    <t>LOSSES INCURRED</t>
  </si>
  <si>
    <t>Current Year Total Nonadmitted Assets</t>
  </si>
  <si>
    <t>Prior Year Total Nonadmitted Assets</t>
  </si>
  <si>
    <t>Change in Total Nonadmitted Assets</t>
  </si>
  <si>
    <t>EXHIBIT OF NONADMITTED ASSETS</t>
  </si>
  <si>
    <t>ORGANIZATIONAL CHART</t>
  </si>
  <si>
    <t>Interest on Bonds Received During Year (including accrued interest on bonds sold)</t>
  </si>
  <si>
    <t>Dividends on Stocks Received During Year (Including accrued dividends on stocks sold)</t>
  </si>
  <si>
    <t>Decrease, By Adjustment in Book Value During Year</t>
  </si>
  <si>
    <t>Increase, By Adjustment in Book Value During Year</t>
  </si>
  <si>
    <t>Book Value at Date of Sale</t>
  </si>
  <si>
    <t>Cost to Company (Excluding Accrued Interest on Bonds)</t>
  </si>
  <si>
    <t>Consideration (Excluding Accrued Interest on Bonds)</t>
  </si>
  <si>
    <t>No. of Shares of Stock</t>
  </si>
  <si>
    <t>Name of Purchaser (If matured or called under redemption option, so state and give price at which called.)</t>
  </si>
  <si>
    <t>Give complete and accurate description of each bond and stock. If bonds are serial issues give amounts maturing each year.  Companies may at their option summarize all bonds of the same issue called, matured or redeemed during the year and omit dates under column (3).</t>
  </si>
  <si>
    <t>*Total to agree with Page 4, Line 1.4, Current Year.</t>
  </si>
  <si>
    <t>REINSURANCE SCHEDULE</t>
  </si>
  <si>
    <t xml:space="preserve">Show all salaries, commissions, claim adjustment expenses, directors fees and expenses, and travel items paid in the current year for the top 5 officers/employees and all directors, travel or car allowances, if paid, are to be included. </t>
  </si>
  <si>
    <t>COMPENSATION SCHEDULE</t>
  </si>
  <si>
    <t>GENERAL INTERROGATORIES</t>
  </si>
  <si>
    <t>Largest Risk Ceded or Assumed</t>
  </si>
  <si>
    <r>
      <t xml:space="preserve">Ceded </t>
    </r>
    <r>
      <rPr>
        <b/>
        <sz val="8"/>
        <rFont val="Arial"/>
        <family val="2"/>
      </rPr>
      <t>*</t>
    </r>
  </si>
  <si>
    <r>
      <t>Assumed *</t>
    </r>
    <r>
      <rPr>
        <b/>
        <sz val="8"/>
        <rFont val="Arial"/>
        <family val="2"/>
      </rPr>
      <t>*</t>
    </r>
  </si>
  <si>
    <t>**Total to agree with Page 4, Line 1.5, Current Year.</t>
  </si>
  <si>
    <t>FURNITURE, FIXTURES and AUTOMOBILES</t>
  </si>
  <si>
    <r>
      <t xml:space="preserve">(Col. 4+5-6-7) </t>
    </r>
    <r>
      <rPr>
        <b/>
        <sz val="8"/>
        <rFont val="Arial"/>
        <family val="2"/>
      </rPr>
      <t>*</t>
    </r>
  </si>
  <si>
    <t>*Total to agree with Page 2, Line 3, Current Year.</t>
  </si>
  <si>
    <r>
      <t xml:space="preserve">Current Year </t>
    </r>
    <r>
      <rPr>
        <b/>
        <sz val="8"/>
        <rFont val="Arial"/>
        <family val="2"/>
      </rPr>
      <t>*</t>
    </r>
  </si>
  <si>
    <t>*Total to agree with Page 2, Line 4, Current Year.</t>
  </si>
  <si>
    <t>Dec. 31</t>
  </si>
  <si>
    <r>
      <t xml:space="preserve">Bonds </t>
    </r>
    <r>
      <rPr>
        <sz val="9"/>
        <color indexed="8"/>
        <rFont val="Arial"/>
        <family val="2"/>
      </rPr>
      <t>(Schedule D - Part 1)</t>
    </r>
  </si>
  <si>
    <r>
      <t xml:space="preserve">Real estate (less liens, encumbrances) </t>
    </r>
    <r>
      <rPr>
        <sz val="9"/>
        <color indexed="8"/>
        <rFont val="Arial"/>
        <family val="2"/>
      </rPr>
      <t>(Schedule A)</t>
    </r>
  </si>
  <si>
    <r>
      <t xml:space="preserve">Cash </t>
    </r>
    <r>
      <rPr>
        <sz val="9"/>
        <color indexed="8"/>
        <rFont val="Arial"/>
        <family val="2"/>
      </rPr>
      <t>(Schedule E)</t>
    </r>
  </si>
  <si>
    <r>
      <t xml:space="preserve">Preferred stocks, common stocks and mutual funds </t>
    </r>
    <r>
      <rPr>
        <sz val="9"/>
        <color indexed="8"/>
        <rFont val="Arial"/>
        <family val="2"/>
      </rPr>
      <t>(Schedule D - Part 2)</t>
    </r>
  </si>
  <si>
    <t>Current federal income taxes (including $0 on realized capital gains (losses))</t>
  </si>
  <si>
    <r>
      <t xml:space="preserve">Change in nonadmitted assets </t>
    </r>
    <r>
      <rPr>
        <sz val="9"/>
        <color indexed="8"/>
        <rFont val="Arial"/>
        <family val="2"/>
      </rPr>
      <t>(Exhibit of Nonadmitted Assets)</t>
    </r>
  </si>
  <si>
    <t>UNDERWRITING EXHIBIT - PART 2A</t>
  </si>
  <si>
    <t>UNDERWRITING EXHIBIT - PART 2</t>
  </si>
  <si>
    <r>
      <t xml:space="preserve">Unpaid Losses </t>
    </r>
    <r>
      <rPr>
        <sz val="9"/>
        <color indexed="8"/>
        <rFont val="Arial"/>
        <family val="2"/>
      </rPr>
      <t>(Underwriting Exhibit - Part 2A)</t>
    </r>
  </si>
  <si>
    <r>
      <t xml:space="preserve">Unpaid loss adjustment expenses </t>
    </r>
    <r>
      <rPr>
        <sz val="9"/>
        <color indexed="8"/>
        <rFont val="Arial"/>
        <family val="2"/>
      </rPr>
      <t>(Underwriting Exhibit - Part 2A)</t>
    </r>
  </si>
  <si>
    <r>
      <t xml:space="preserve">Losses incurred </t>
    </r>
    <r>
      <rPr>
        <sz val="9"/>
        <color indexed="8"/>
        <rFont val="Arial"/>
        <family val="2"/>
      </rPr>
      <t>(Underwriting Exhibit - Part 2)</t>
    </r>
  </si>
  <si>
    <r>
      <t xml:space="preserve">Deduct premiums for reinsurance ceded </t>
    </r>
    <r>
      <rPr>
        <sz val="9"/>
        <color indexed="8"/>
        <rFont val="Arial"/>
        <family val="2"/>
      </rPr>
      <t>(Reinsurance Schedule)</t>
    </r>
  </si>
  <si>
    <r>
      <t xml:space="preserve">Add premiums received for reinsurance assumed </t>
    </r>
    <r>
      <rPr>
        <sz val="9"/>
        <color indexed="8"/>
        <rFont val="Arial"/>
        <family val="2"/>
      </rPr>
      <t>(Reinsurance Schedule)</t>
    </r>
  </si>
  <si>
    <r>
      <t xml:space="preserve">Loss expenses incurred </t>
    </r>
    <r>
      <rPr>
        <sz val="9"/>
        <color indexed="8"/>
        <rFont val="Arial"/>
        <family val="2"/>
      </rPr>
      <t>(Expense Exhibit)</t>
    </r>
  </si>
  <si>
    <r>
      <t xml:space="preserve">Other underwriting expenses incurred </t>
    </r>
    <r>
      <rPr>
        <sz val="9"/>
        <color indexed="8"/>
        <rFont val="Arial"/>
        <family val="2"/>
      </rPr>
      <t>(Expense Exhibit)</t>
    </r>
  </si>
  <si>
    <t>Cost of investments acquired (long-term only):</t>
  </si>
  <si>
    <t xml:space="preserve">Bonds </t>
  </si>
  <si>
    <t xml:space="preserve">Stocks </t>
  </si>
  <si>
    <t xml:space="preserve">Real estate </t>
  </si>
  <si>
    <t xml:space="preserve">Miscellaneous applications </t>
  </si>
  <si>
    <t>Miscellaneous proceeds</t>
  </si>
  <si>
    <t>Proceeds from investments sold, matured or repaid:</t>
  </si>
  <si>
    <t xml:space="preserve">  Total investment proceeds </t>
  </si>
  <si>
    <t xml:space="preserve">  Total investments acquired </t>
  </si>
  <si>
    <t xml:space="preserve">  Net cash from financing and miscellaneous sources</t>
  </si>
  <si>
    <t xml:space="preserve">  Total</t>
  </si>
  <si>
    <t>Deferred premiums, agents’ balances and installments booked but deferred and not yet due</t>
  </si>
  <si>
    <t>Overflow Page for Write-ins</t>
  </si>
  <si>
    <t>Additional Write-ins for Assets:</t>
  </si>
  <si>
    <t>Additional Write-ins for Liabilities:</t>
  </si>
  <si>
    <t>Summary or remaining write-ins from overflow page</t>
  </si>
  <si>
    <t>Additional Write-ins for Statement of Income:</t>
  </si>
  <si>
    <t>Overflow Page for Investments Owned</t>
  </si>
  <si>
    <t>Totals to Page 11</t>
  </si>
  <si>
    <t>Additional Write-ins for Nonadmitted Assets:</t>
  </si>
  <si>
    <t>Bonds, preferred stocks, common stocks and mutual funds to be grouped separately.</t>
  </si>
  <si>
    <r>
      <t xml:space="preserve">Showing all Preferred &amp; Common </t>
    </r>
    <r>
      <rPr>
        <b/>
        <sz val="10"/>
        <rFont val="Arial"/>
        <family val="2"/>
      </rPr>
      <t xml:space="preserve">Stocks and Mutual Funds </t>
    </r>
    <r>
      <rPr>
        <sz val="10"/>
        <rFont val="Arial"/>
        <family val="2"/>
      </rPr>
      <t>Owned December 31 of Current Year</t>
    </r>
  </si>
  <si>
    <t>Showing all Preferred &amp; Common Stocks and Mutual Funds Owned December 31 of Current Year</t>
  </si>
  <si>
    <t>OVERFLOW PAGE FOR SCHEDULE E</t>
  </si>
  <si>
    <t xml:space="preserve">Current Year </t>
  </si>
  <si>
    <t>OVERFLOW AMOUNTS FROM PAGE 19</t>
  </si>
  <si>
    <t>MUTUAL PROTECTIVE ANNUAL STATEMENT INSTRUCTIONS</t>
  </si>
  <si>
    <t>2. Blank schedules will not be accepted as meaning anything. If no entries are to be made, write "none" in the first line in the description column.</t>
  </si>
  <si>
    <t>BONDS</t>
  </si>
  <si>
    <t>(a) Government</t>
  </si>
  <si>
    <t>(b) States, Territories and Possessions</t>
  </si>
  <si>
    <t>(c) Political Subdivisions of States, Territories and Possessions</t>
  </si>
  <si>
    <t>(d) Special Revenue and Special Assessment Obligations</t>
  </si>
  <si>
    <t>(e) Public Utilities</t>
  </si>
  <si>
    <t>(f) Industrial and Miscellaneous</t>
  </si>
  <si>
    <t>STOCKS</t>
  </si>
  <si>
    <t>(a) Public Utilities</t>
  </si>
  <si>
    <t>(b) Banks, Trusts and Insurance Companies</t>
  </si>
  <si>
    <t>(c) Industrial and Miscellaneous</t>
  </si>
  <si>
    <t>(e) Mutual Funds</t>
  </si>
  <si>
    <t>1. Date of filing: This statement is required to be filed by March 1st. This date is fixed by statute and no extension of time will be granted (Ohio Revised Code 3939.09).</t>
  </si>
  <si>
    <r>
      <t xml:space="preserve">3. Bonds rated 1 or 2 by the Securities Valuation Office are carried at amortized value; bonds rated 3-6 are carried at the lower of amortized cost or fair value. Bonds shall be valued in accordance with SSAP No. 26, the </t>
    </r>
    <r>
      <rPr>
        <i/>
        <sz val="10"/>
        <rFont val="Arial"/>
        <family val="2"/>
      </rPr>
      <t>NAIC Purposes and Procedures of the Securities Valuation Office Manual</t>
    </r>
    <r>
      <rPr>
        <sz val="10"/>
        <color theme="1"/>
        <rFont val="Arial"/>
        <family val="2"/>
      </rPr>
      <t xml:space="preserve">, and the designation assigned in the </t>
    </r>
    <r>
      <rPr>
        <i/>
        <sz val="10"/>
        <rFont val="Arial"/>
        <family val="2"/>
      </rPr>
      <t xml:space="preserve">NAIC Valuations of Securities product </t>
    </r>
    <r>
      <rPr>
        <sz val="10"/>
        <rFont val="Arial"/>
        <family val="2"/>
      </rPr>
      <t>prepared by the NAIC Securities Valuation Office.</t>
    </r>
  </si>
  <si>
    <t>5. Investments in Subsidiary, controlled or affiliated common stocks are addressed in SSAP No. 88.</t>
  </si>
  <si>
    <r>
      <t xml:space="preserve">Showing all </t>
    </r>
    <r>
      <rPr>
        <b/>
        <sz val="10"/>
        <rFont val="Arial"/>
        <family val="2"/>
      </rPr>
      <t xml:space="preserve">BONDS </t>
    </r>
    <r>
      <rPr>
        <sz val="10"/>
        <rFont val="Arial"/>
        <family val="2"/>
      </rPr>
      <t>Owned on December 31 of Current Year</t>
    </r>
  </si>
  <si>
    <t>4. Unaffiliated common stocks shall be valued at fair value. In those instances where unit price is not available from the Securities Valuation Office, it is the responsibility of management to determine fair value based on analytical or pricing mechanisms. See SSAP No. 30.</t>
  </si>
  <si>
    <t>7. Credit for interest due and accrued on bonds in default as to principal or interest should be nonadmitted in "investment income due and accrued."</t>
  </si>
  <si>
    <t>10. The Organizational Chart on page 17 should clearly present the identities of and interrelationship between the parent, all affiliated insurers and other affiliates of an insurance holding company system as defined in Chapter 3901.32 of the Ohio Revised Code. Each mutual protective association that meets the definition of an insurance holding company system is required to file an annual Form B Insurance Holding Company System Registration Statement by June 1st. See Ohio Regulation 3901-3-02 for more information.</t>
  </si>
  <si>
    <t xml:space="preserve">8. Breakout the portion of premiums and losses attributable to each covered peril to the extent such can be identified, in Column 1 in Underwriting Exhibit Part 2 and Underwriting Exhibit Part 2A on page 8. If unable to breakout perils, aggregate the premiums and losses and label as "physical damage to property" in column 1 in both Exhibits. </t>
  </si>
  <si>
    <t>11. Attach additional sheets if necessary for any section that may require additional lines. Additional overflow schedules are on pages 18-20.</t>
  </si>
  <si>
    <t>6. The bonds and stocks should be grouped in the following order and each group arranged alphabetically in their respective schedules, viz:</t>
  </si>
  <si>
    <t>9. All reinsurance ceded and assumed must be itemized in the Reinsurance Schedule on page 15. For reinsurance ceded the name of the reinsurer, not the broker, is to be listed.</t>
  </si>
  <si>
    <t>Details of Write-Ins for Liabilities:</t>
  </si>
  <si>
    <t>above described officers of said reporting entity, and that on the reporting period stated above all the herein described assets were the absolute property of the said reporting entity, free and clear from any liens or claims thereon, except as herein stated, and that this statement, with the schedules and explanations herein contained, annexed or referred to, is a full and correct statement of all the assets and liabilities and of the condition and affairs of the said reporting entity as of the reporting period stated above, and of its income and deductions therefrom for the period ended, according to the best of their information, knowledge and belief, respectively.</t>
  </si>
  <si>
    <t>Totals To Page 16</t>
  </si>
  <si>
    <t>Totals to Page 12</t>
  </si>
  <si>
    <t>Summary of remaining write-ins for Line 15 page 9</t>
  </si>
  <si>
    <t>Summary of remaining write-ins for Line 15 page 2</t>
  </si>
  <si>
    <t>Summary of remaining write-ins for Line 16 page 3</t>
  </si>
  <si>
    <t>Summary of remaining write-ins for Statement of Income page 4</t>
  </si>
  <si>
    <t>**  You can insert additional rows in yellow above if needed!</t>
  </si>
  <si>
    <t>OVERFLOW PAGE INSTRUCTIONS</t>
  </si>
  <si>
    <t xml:space="preserve">3)  Please be sure to check the formulas. </t>
  </si>
  <si>
    <t>2)  When additional rows have been inserted, copy and paste formulas located in the non colored cells from the cells above.</t>
  </si>
  <si>
    <t>4)  Since the overflow pages are unprotected, data input will be different for the over flow pages.</t>
  </si>
  <si>
    <t>1)  Overflow pages are unprotected for insertion of additional rows as needed.</t>
  </si>
  <si>
    <t>Lucas County Mutual Insurance Association</t>
  </si>
  <si>
    <t>1931 S. Hollond-Sylvania</t>
  </si>
  <si>
    <t>1931 S. Holland-Sylvania</t>
  </si>
  <si>
    <t>Maumee                     43537</t>
  </si>
  <si>
    <t>Maumee                    43537</t>
  </si>
  <si>
    <t>419-867-7131</t>
  </si>
  <si>
    <t>8/18/1891</t>
  </si>
  <si>
    <t>1/16/1892</t>
  </si>
  <si>
    <t>Pamela Della Flora</t>
  </si>
  <si>
    <t>pdf1@sev.org</t>
  </si>
  <si>
    <t>Stanley Bury</t>
  </si>
  <si>
    <t>Daniel Langenderfer</t>
  </si>
  <si>
    <t>Mark Fauble</t>
  </si>
  <si>
    <t>David Raab</t>
  </si>
  <si>
    <t>Kevin Welch</t>
  </si>
  <si>
    <t>PNC Bank</t>
  </si>
  <si>
    <t>Holland Branch</t>
  </si>
  <si>
    <t>7015 Spring Meadows West  Holland Ohio 43528</t>
  </si>
  <si>
    <t>A/C 24-4424-3189mm</t>
  </si>
  <si>
    <t>Variable</t>
  </si>
  <si>
    <t>A/C # 2201-3144-580</t>
  </si>
  <si>
    <t>First Federal Savings and Loan of Delta</t>
  </si>
  <si>
    <t>6910 Airport Hwy  Holland Ohio 43528</t>
  </si>
  <si>
    <t>A/C # 1500031784</t>
  </si>
  <si>
    <t xml:space="preserve">Genoa Bank </t>
  </si>
  <si>
    <t>P.O. Box 98</t>
  </si>
  <si>
    <t>Genoa , Ohio 43537-1318</t>
  </si>
  <si>
    <t>A/C # 401 050 120</t>
  </si>
  <si>
    <t>A/C # 401 050 119</t>
  </si>
  <si>
    <t xml:space="preserve">Key Bank </t>
  </si>
  <si>
    <t>Sylvania Branch</t>
  </si>
  <si>
    <t>5604 N. Main Street, Sylvania Ohio 43560</t>
  </si>
  <si>
    <t>A/C # 853-3113851</t>
  </si>
  <si>
    <t>1) Stanley Bury</t>
  </si>
  <si>
    <t>2)Daniel Langenderfer</t>
  </si>
  <si>
    <t>Vice-President</t>
  </si>
  <si>
    <t>3)Pamela Della Flora</t>
  </si>
  <si>
    <t>Treasurer- Secretary</t>
  </si>
  <si>
    <t>Fire, Wind, and Lighting</t>
  </si>
  <si>
    <t>No</t>
  </si>
  <si>
    <t>Lucas, Wood, Henry, Defiance, Ottawa, Fulton</t>
  </si>
  <si>
    <t>Stanley Bury  $50,000.00</t>
  </si>
  <si>
    <t>x</t>
  </si>
  <si>
    <t>Pamela Della Flora  $ 50,000.00</t>
  </si>
  <si>
    <t>Yes</t>
  </si>
  <si>
    <t>November 2008.</t>
  </si>
  <si>
    <t>vkmgx</t>
  </si>
  <si>
    <t xml:space="preserve"> Invesco Van Kampen U.S. Mortgage Fund Class A</t>
  </si>
  <si>
    <t>accbx</t>
  </si>
  <si>
    <t>Investco Van Kampen Corporate Bond Fund</t>
  </si>
  <si>
    <t>Bradley Meister</t>
  </si>
  <si>
    <t>Dividend reinvestment 2011</t>
  </si>
  <si>
    <t>Dividend reinvestment</t>
  </si>
  <si>
    <t>Investco Van Kampen U.S. Mortgage Fund - Class A</t>
  </si>
  <si>
    <t>Fred Pilliod</t>
  </si>
  <si>
    <t>oosax</t>
  </si>
  <si>
    <t>Oppenheimer Senior Floating Rate Fund - Class A</t>
  </si>
  <si>
    <t>oibax</t>
  </si>
  <si>
    <t>Oppenheimer International Bond Fund - Class A</t>
  </si>
  <si>
    <t>.</t>
  </si>
  <si>
    <t>prtnx</t>
  </si>
  <si>
    <t>Pimco Real Return - Class a</t>
  </si>
  <si>
    <t>pagnx</t>
  </si>
  <si>
    <t>Pimco GNMA - Class A</t>
  </si>
  <si>
    <t>N/A</t>
  </si>
  <si>
    <t>Deductables from claims</t>
  </si>
  <si>
    <t>Commissions earned</t>
  </si>
  <si>
    <t>Subsidiary income</t>
  </si>
  <si>
    <t>Wind Fire, Lighting</t>
  </si>
  <si>
    <t>Fire</t>
  </si>
  <si>
    <t>Extended coverage</t>
  </si>
  <si>
    <t>Accounting</t>
  </si>
  <si>
    <t>Guy Carpenter</t>
  </si>
  <si>
    <t>Subsidiary - Lucas County Mutual Insurnance agency</t>
  </si>
  <si>
    <t>Accounts receivable</t>
  </si>
  <si>
    <t>='Pg 12 D Pt 2'!A12</t>
  </si>
  <si>
    <t>Various</t>
  </si>
  <si>
    <t>Premium due Lucas County Insurance Agency LLC</t>
  </si>
  <si>
    <t>Lucas County Mutual Insurance Agency,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</si>
</sst>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mmmm\ dd"/>
    <numFmt numFmtId="165" formatCode="\(###\)\ ###\-####"/>
    <numFmt numFmtId="166" formatCode="mmmm\ d\,\ yyyy"/>
    <numFmt numFmtId="167" formatCode="0.000%"/>
    <numFmt numFmtId="168" formatCode="&quot;$&quot;#,##0"/>
  </numFmts>
  <fonts count="36" x14ac:knownFonts="1">
    <font>
      <sz val="10"/>
      <color theme="1"/>
      <name val="Arial"/>
      <family val="2"/>
    </font>
    <font>
      <sz val="24"/>
      <name val="Arial Black"/>
      <family val="2"/>
    </font>
    <font>
      <sz val="12"/>
      <name val="Arial"/>
      <family val="2"/>
    </font>
    <font>
      <sz val="9"/>
      <name val="Arial"/>
      <family val="2"/>
    </font>
    <font>
      <sz val="10"/>
      <name val="Arial Black"/>
      <family val="2"/>
    </font>
    <font>
      <b/>
      <sz val="10"/>
      <name val="Arial"/>
      <family val="2"/>
    </font>
    <font>
      <b/>
      <sz val="6"/>
      <name val="Arial"/>
      <family val="2"/>
    </font>
    <font>
      <sz val="6"/>
      <name val="Arial"/>
      <family val="2"/>
    </font>
    <font>
      <b/>
      <sz val="12"/>
      <name val="Arial"/>
      <family val="2"/>
    </font>
    <font>
      <sz val="7"/>
      <name val="Arial"/>
      <family val="2"/>
    </font>
    <font>
      <sz val="10"/>
      <name val="Arial"/>
      <family val="2"/>
    </font>
    <font>
      <sz val="8"/>
      <name val="Arial"/>
      <family val="2"/>
    </font>
    <font>
      <b/>
      <sz val="8"/>
      <name val="Arial"/>
      <family val="2"/>
    </font>
    <font>
      <b/>
      <sz val="8"/>
      <color indexed="81"/>
      <name val="Tahoma"/>
      <family val="2"/>
    </font>
    <font>
      <sz val="8"/>
      <color indexed="81"/>
      <name val="Tahoma"/>
      <family val="2"/>
    </font>
    <font>
      <b/>
      <sz val="14"/>
      <name val="Arial"/>
      <family val="2"/>
    </font>
    <font>
      <sz val="9"/>
      <color indexed="8"/>
      <name val="Arial"/>
      <family val="2"/>
    </font>
    <font>
      <b/>
      <sz val="9"/>
      <color indexed="8"/>
      <name val="Arial"/>
      <family val="2"/>
    </font>
    <font>
      <b/>
      <sz val="9"/>
      <name val="Arial"/>
      <family val="2"/>
    </font>
    <font>
      <b/>
      <sz val="11"/>
      <name val="Arial"/>
      <family val="2"/>
    </font>
    <font>
      <i/>
      <sz val="10"/>
      <name val="Arial"/>
      <family val="2"/>
    </font>
    <font>
      <sz val="10"/>
      <color theme="1"/>
      <name val="Arial"/>
      <family val="2"/>
    </font>
    <font>
      <sz val="12"/>
      <color theme="1"/>
      <name val="Times New Roman"/>
      <family val="2"/>
    </font>
    <font>
      <u/>
      <sz val="10"/>
      <color theme="10"/>
      <name val="Arial"/>
      <family val="2"/>
    </font>
    <font>
      <b/>
      <sz val="8"/>
      <color theme="1"/>
      <name val="Arial"/>
      <family val="2"/>
    </font>
    <font>
      <sz val="8"/>
      <color theme="1"/>
      <name val="Arial"/>
      <family val="2"/>
    </font>
    <font>
      <b/>
      <sz val="10"/>
      <color theme="1"/>
      <name val="Arial"/>
      <family val="2"/>
    </font>
    <font>
      <b/>
      <sz val="12"/>
      <color theme="1"/>
      <name val="Arial"/>
      <family val="2"/>
    </font>
    <font>
      <b/>
      <sz val="9"/>
      <color theme="1"/>
      <name val="Arial"/>
      <family val="2"/>
    </font>
    <font>
      <sz val="9"/>
      <color theme="1"/>
      <name val="Arial"/>
      <family val="2"/>
    </font>
    <font>
      <sz val="12"/>
      <color theme="1"/>
      <name val="Arial"/>
      <family val="2"/>
    </font>
    <font>
      <b/>
      <u/>
      <sz val="12"/>
      <color theme="1"/>
      <name val="Arial"/>
      <family val="2"/>
    </font>
    <font>
      <u/>
      <sz val="12"/>
      <color theme="1"/>
      <name val="Arial"/>
      <family val="2"/>
    </font>
    <font>
      <b/>
      <u/>
      <sz val="18"/>
      <color theme="1"/>
      <name val="Arial"/>
      <family val="2"/>
    </font>
    <font>
      <b/>
      <sz val="11"/>
      <color theme="1"/>
      <name val="Arial"/>
      <family val="2"/>
    </font>
    <font>
      <b/>
      <sz val="14"/>
      <color theme="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34"/>
        <bgColor indexed="64"/>
      </patternFill>
    </fill>
    <fill>
      <patternFill patternType="solid">
        <fgColor theme="0"/>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dotted">
        <color indexed="64"/>
      </bottom>
      <diagonal/>
    </border>
    <border>
      <left/>
      <right/>
      <top style="dotted">
        <color indexed="64"/>
      </top>
      <bottom style="dotted">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ck">
        <color indexed="64"/>
      </left>
      <right/>
      <top/>
      <bottom/>
      <diagonal/>
    </border>
    <border>
      <left style="thick">
        <color indexed="64"/>
      </left>
      <right/>
      <top/>
      <bottom style="medium">
        <color indexed="64"/>
      </bottom>
      <diagonal/>
    </border>
    <border>
      <left style="thick">
        <color indexed="64"/>
      </left>
      <right style="medium">
        <color indexed="64"/>
      </right>
      <top style="medium">
        <color indexed="64"/>
      </top>
      <bottom style="dotted">
        <color indexed="64"/>
      </bottom>
      <diagonal/>
    </border>
    <border>
      <left style="thick">
        <color indexed="64"/>
      </left>
      <right style="medium">
        <color indexed="64"/>
      </right>
      <top style="dotted">
        <color indexed="64"/>
      </top>
      <bottom style="dotted">
        <color indexed="64"/>
      </bottom>
      <diagonal/>
    </border>
    <border>
      <left style="thick">
        <color indexed="64"/>
      </left>
      <right style="medium">
        <color indexed="64"/>
      </right>
      <top style="dotted">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right/>
      <top style="thin">
        <color rgb="FF000000"/>
      </top>
      <bottom/>
      <diagonal/>
    </border>
  </borders>
  <cellStyleXfs count="6">
    <xf numFmtId="0" fontId="0" fillId="0" borderId="0"/>
    <xf numFmtId="43" fontId="21" fillId="0" borderId="0" applyFont="0" applyFill="0" applyBorder="0" applyAlignment="0" applyProtection="0"/>
    <xf numFmtId="44" fontId="21" fillId="0" borderId="0" applyFont="0" applyFill="0" applyBorder="0" applyAlignment="0" applyProtection="0"/>
    <xf numFmtId="0" fontId="23" fillId="0" borderId="0" applyNumberFormat="0" applyFill="0" applyBorder="0" applyAlignment="0" applyProtection="0">
      <alignment vertical="top"/>
      <protection locked="0"/>
    </xf>
    <xf numFmtId="0" fontId="22" fillId="0" borderId="0"/>
    <xf numFmtId="9" fontId="21" fillId="0" borderId="0" applyFont="0" applyFill="0" applyBorder="0" applyAlignment="0" applyProtection="0"/>
  </cellStyleXfs>
  <cellXfs count="619">
    <xf numFmtId="0" fontId="0" fillId="0" borderId="0" xfId="0"/>
    <xf numFmtId="0" fontId="24" fillId="0" borderId="70" xfId="0" applyFont="1" applyBorder="1" applyAlignment="1">
      <alignment horizontal="center" wrapText="1"/>
    </xf>
    <xf numFmtId="0" fontId="25" fillId="0" borderId="0" xfId="0" applyFont="1" applyAlignment="1">
      <alignment horizontal="left" wrapText="1" indent="1"/>
    </xf>
    <xf numFmtId="0" fontId="25" fillId="0" borderId="70" xfId="0" applyFont="1" applyBorder="1" applyAlignment="1">
      <alignment horizontal="left" wrapText="1" indent="1"/>
    </xf>
    <xf numFmtId="0" fontId="24" fillId="0" borderId="70" xfId="0" applyFont="1" applyBorder="1" applyAlignment="1">
      <alignment horizontal="left" wrapText="1" indent="1"/>
    </xf>
    <xf numFmtId="0" fontId="0" fillId="0" borderId="0" xfId="0" applyAlignment="1">
      <alignment horizontal="left" indent="1"/>
    </xf>
    <xf numFmtId="0" fontId="24" fillId="0" borderId="1" xfId="0" applyFont="1" applyBorder="1" applyAlignment="1">
      <alignment horizontal="left" wrapText="1" indent="1"/>
    </xf>
    <xf numFmtId="0" fontId="0" fillId="2" borderId="2" xfId="0" applyFill="1" applyBorder="1" applyAlignment="1" applyProtection="1">
      <alignment horizontal="left"/>
      <protection locked="0"/>
    </xf>
    <xf numFmtId="0" fontId="0" fillId="3" borderId="0" xfId="0" applyFill="1" applyBorder="1" applyProtection="1"/>
    <xf numFmtId="0" fontId="0" fillId="0" borderId="0" xfId="0" applyFill="1" applyBorder="1" applyProtection="1"/>
    <xf numFmtId="0" fontId="0" fillId="0" borderId="0" xfId="0" applyFill="1" applyBorder="1" applyAlignment="1" applyProtection="1">
      <alignment horizontal="left"/>
    </xf>
    <xf numFmtId="166" fontId="0" fillId="2" borderId="2" xfId="0" applyNumberFormat="1" applyFill="1" applyBorder="1" applyAlignment="1" applyProtection="1">
      <alignment horizontal="left"/>
      <protection locked="0"/>
    </xf>
    <xf numFmtId="166" fontId="0" fillId="0" borderId="0" xfId="0" applyNumberFormat="1" applyFill="1" applyBorder="1" applyProtection="1"/>
    <xf numFmtId="165" fontId="0" fillId="2" borderId="2" xfId="0" applyNumberFormat="1" applyFill="1" applyBorder="1" applyAlignment="1" applyProtection="1">
      <alignment horizontal="left"/>
      <protection locked="0"/>
    </xf>
    <xf numFmtId="0" fontId="7" fillId="0" borderId="0" xfId="0" applyFont="1" applyFill="1" applyBorder="1" applyProtection="1"/>
    <xf numFmtId="0" fontId="0" fillId="0" borderId="0" xfId="0" applyBorder="1" applyProtection="1"/>
    <xf numFmtId="0" fontId="2" fillId="0" borderId="0" xfId="0" applyFont="1" applyBorder="1" applyAlignment="1" applyProtection="1">
      <alignment horizontal="right"/>
    </xf>
    <xf numFmtId="0" fontId="2" fillId="0" borderId="0" xfId="0" applyFont="1" applyFill="1" applyBorder="1" applyAlignment="1" applyProtection="1">
      <alignment horizontal="left"/>
    </xf>
    <xf numFmtId="0" fontId="2" fillId="2" borderId="0" xfId="0" applyFont="1" applyFill="1" applyBorder="1" applyAlignment="1" applyProtection="1">
      <alignment horizontal="left"/>
      <protection locked="0"/>
    </xf>
    <xf numFmtId="0" fontId="3" fillId="0" borderId="0" xfId="0" applyFont="1" applyBorder="1" applyAlignment="1" applyProtection="1">
      <alignment horizontal="center"/>
    </xf>
    <xf numFmtId="0" fontId="4" fillId="0" borderId="0" xfId="0" applyFont="1" applyBorder="1" applyAlignment="1" applyProtection="1">
      <alignment horizontal="center"/>
    </xf>
    <xf numFmtId="0" fontId="0" fillId="0" borderId="0" xfId="0" applyBorder="1" applyAlignment="1" applyProtection="1">
      <alignment horizontal="center"/>
    </xf>
    <xf numFmtId="0" fontId="5"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0" xfId="0" applyFont="1" applyBorder="1" applyProtection="1"/>
    <xf numFmtId="0" fontId="7" fillId="0" borderId="0" xfId="0" applyFont="1" applyBorder="1" applyProtection="1"/>
    <xf numFmtId="0" fontId="0" fillId="0" borderId="0" xfId="0" applyFill="1" applyBorder="1" applyAlignment="1" applyProtection="1"/>
    <xf numFmtId="0" fontId="0" fillId="0" borderId="0" xfId="0" applyFill="1" applyBorder="1" applyAlignment="1" applyProtection="1">
      <alignment horizontal="right"/>
    </xf>
    <xf numFmtId="0" fontId="7" fillId="0" borderId="0" xfId="0" applyFont="1" applyBorder="1" applyAlignment="1" applyProtection="1">
      <alignment horizontal="left"/>
    </xf>
    <xf numFmtId="0" fontId="5" fillId="0" borderId="0" xfId="0" applyFont="1" applyBorder="1" applyAlignment="1" applyProtection="1">
      <alignment horizontal="left"/>
    </xf>
    <xf numFmtId="0" fontId="6" fillId="0" borderId="0" xfId="0" applyFont="1" applyBorder="1" applyAlignment="1" applyProtection="1">
      <alignment horizontal="left"/>
    </xf>
    <xf numFmtId="0" fontId="0" fillId="0" borderId="0" xfId="0" applyBorder="1" applyAlignment="1" applyProtection="1"/>
    <xf numFmtId="0" fontId="26" fillId="0" borderId="0" xfId="0" applyFont="1" applyBorder="1" applyAlignment="1" applyProtection="1"/>
    <xf numFmtId="0" fontId="24" fillId="0" borderId="0" xfId="0" applyFont="1" applyAlignment="1">
      <alignment horizontal="center"/>
    </xf>
    <xf numFmtId="0" fontId="25" fillId="0" borderId="1" xfId="0" applyFont="1" applyBorder="1" applyAlignment="1">
      <alignment horizontal="center"/>
    </xf>
    <xf numFmtId="0" fontId="27" fillId="0" borderId="70" xfId="0" applyFont="1" applyBorder="1" applyAlignment="1">
      <alignment horizontal="center" wrapText="1"/>
    </xf>
    <xf numFmtId="0" fontId="0" fillId="0" borderId="70" xfId="0" applyFont="1" applyBorder="1" applyAlignment="1">
      <alignment horizontal="left" wrapText="1" indent="1"/>
    </xf>
    <xf numFmtId="0" fontId="28" fillId="0" borderId="70" xfId="0" applyFont="1" applyBorder="1" applyAlignment="1">
      <alignment horizontal="center" wrapText="1"/>
    </xf>
    <xf numFmtId="0" fontId="26" fillId="0" borderId="70" xfId="0" applyFont="1" applyBorder="1" applyAlignment="1">
      <alignment horizontal="center" wrapText="1"/>
    </xf>
    <xf numFmtId="4" fontId="29" fillId="0" borderId="70" xfId="0" applyNumberFormat="1" applyFont="1" applyBorder="1" applyAlignment="1">
      <alignment horizontal="right" shrinkToFit="1"/>
    </xf>
    <xf numFmtId="4" fontId="29" fillId="0" borderId="0" xfId="0" applyNumberFormat="1" applyFont="1" applyAlignment="1">
      <alignment shrinkToFit="1"/>
    </xf>
    <xf numFmtId="4" fontId="29" fillId="0" borderId="71" xfId="0" applyNumberFormat="1" applyFont="1" applyBorder="1" applyAlignment="1">
      <alignment shrinkToFit="1"/>
    </xf>
    <xf numFmtId="0" fontId="0" fillId="0" borderId="70" xfId="0" applyBorder="1" applyAlignment="1">
      <alignment horizontal="left" wrapText="1" indent="1"/>
    </xf>
    <xf numFmtId="0" fontId="0" fillId="0" borderId="1" xfId="0" applyFont="1" applyBorder="1"/>
    <xf numFmtId="3" fontId="29" fillId="0" borderId="1" xfId="0" applyNumberFormat="1" applyFont="1" applyBorder="1"/>
    <xf numFmtId="0" fontId="29" fillId="5" borderId="1" xfId="0" applyFont="1" applyFill="1" applyBorder="1" applyAlignment="1">
      <alignment horizontal="center"/>
    </xf>
    <xf numFmtId="0" fontId="29" fillId="0" borderId="1" xfId="0" applyFont="1" applyBorder="1" applyAlignment="1">
      <alignment horizontal="center"/>
    </xf>
    <xf numFmtId="49" fontId="11" fillId="2" borderId="3" xfId="0" applyNumberFormat="1" applyFont="1" applyFill="1" applyBorder="1" applyAlignment="1" applyProtection="1">
      <alignment horizontal="left"/>
      <protection locked="0"/>
    </xf>
    <xf numFmtId="0" fontId="0" fillId="0" borderId="0" xfId="0" applyBorder="1"/>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0" fillId="0" borderId="8" xfId="0" applyBorder="1"/>
    <xf numFmtId="0" fontId="11" fillId="0" borderId="8" xfId="0" applyFont="1" applyBorder="1" applyAlignment="1">
      <alignment horizontal="center"/>
    </xf>
    <xf numFmtId="0" fontId="11" fillId="0" borderId="8" xfId="0" applyFont="1" applyBorder="1"/>
    <xf numFmtId="0" fontId="0" fillId="0" borderId="8" xfId="0"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0" xfId="0" applyFont="1" applyBorder="1"/>
    <xf numFmtId="0" fontId="11" fillId="2" borderId="3" xfId="0" applyFont="1" applyFill="1" applyBorder="1" applyAlignment="1" applyProtection="1">
      <alignment horizontal="left"/>
      <protection locked="0"/>
    </xf>
    <xf numFmtId="14" fontId="11" fillId="2" borderId="11" xfId="1" applyNumberFormat="1" applyFont="1" applyFill="1" applyBorder="1" applyAlignment="1" applyProtection="1">
      <alignment shrinkToFit="1"/>
      <protection locked="0"/>
    </xf>
    <xf numFmtId="43" fontId="11" fillId="2" borderId="3" xfId="1" applyNumberFormat="1" applyFont="1" applyFill="1" applyBorder="1" applyAlignment="1" applyProtection="1">
      <alignment shrinkToFit="1"/>
      <protection locked="0"/>
    </xf>
    <xf numFmtId="43" fontId="11" fillId="2" borderId="8" xfId="1" applyNumberFormat="1" applyFont="1" applyFill="1" applyBorder="1" applyAlignment="1" applyProtection="1">
      <alignment shrinkToFit="1"/>
      <protection locked="0"/>
    </xf>
    <xf numFmtId="43" fontId="11" fillId="2" borderId="3" xfId="1" applyFont="1" applyFill="1" applyBorder="1" applyAlignment="1" applyProtection="1">
      <alignment shrinkToFit="1"/>
      <protection locked="0"/>
    </xf>
    <xf numFmtId="167" fontId="11" fillId="2" borderId="3" xfId="5" applyNumberFormat="1" applyFont="1" applyFill="1" applyBorder="1" applyAlignment="1" applyProtection="1">
      <alignment horizontal="right"/>
      <protection locked="0"/>
    </xf>
    <xf numFmtId="43" fontId="11" fillId="2" borderId="12" xfId="0" applyNumberFormat="1" applyFont="1" applyFill="1" applyBorder="1" applyAlignment="1" applyProtection="1">
      <alignment horizontal="right" shrinkToFit="1"/>
      <protection locked="0"/>
    </xf>
    <xf numFmtId="43" fontId="11" fillId="0" borderId="3" xfId="1" applyFont="1" applyFill="1" applyBorder="1" applyAlignment="1" applyProtection="1">
      <alignment shrinkToFit="1"/>
    </xf>
    <xf numFmtId="4" fontId="11" fillId="0" borderId="3" xfId="0" applyNumberFormat="1" applyFont="1" applyFill="1" applyBorder="1" applyAlignment="1" applyProtection="1">
      <alignment shrinkToFit="1"/>
    </xf>
    <xf numFmtId="43" fontId="11" fillId="2" borderId="9" xfId="1" applyFont="1" applyFill="1" applyBorder="1" applyAlignment="1" applyProtection="1">
      <alignment shrinkToFit="1"/>
      <protection locked="0"/>
    </xf>
    <xf numFmtId="14" fontId="11" fillId="2" borderId="3" xfId="0" applyNumberFormat="1" applyFont="1" applyFill="1" applyBorder="1" applyAlignment="1" applyProtection="1">
      <alignment shrinkToFit="1"/>
      <protection locked="0"/>
    </xf>
    <xf numFmtId="49" fontId="11" fillId="2" borderId="11" xfId="0" applyNumberFormat="1" applyFont="1" applyFill="1" applyBorder="1" applyAlignment="1" applyProtection="1">
      <alignment horizontal="left"/>
      <protection locked="0"/>
    </xf>
    <xf numFmtId="0" fontId="11" fillId="2" borderId="11" xfId="0" applyFont="1" applyFill="1" applyBorder="1" applyAlignment="1" applyProtection="1">
      <alignment horizontal="left"/>
      <protection locked="0"/>
    </xf>
    <xf numFmtId="43" fontId="11" fillId="2" borderId="11" xfId="1" applyNumberFormat="1" applyFont="1" applyFill="1" applyBorder="1" applyAlignment="1" applyProtection="1">
      <alignment shrinkToFit="1"/>
      <protection locked="0"/>
    </xf>
    <xf numFmtId="43" fontId="11" fillId="2" borderId="11" xfId="1" applyFont="1" applyFill="1" applyBorder="1" applyAlignment="1" applyProtection="1">
      <alignment shrinkToFit="1"/>
      <protection locked="0"/>
    </xf>
    <xf numFmtId="167" fontId="11" fillId="2" borderId="11" xfId="5" applyNumberFormat="1" applyFont="1" applyFill="1" applyBorder="1" applyAlignment="1" applyProtection="1">
      <alignment horizontal="right"/>
      <protection locked="0"/>
    </xf>
    <xf numFmtId="43" fontId="11" fillId="2" borderId="8" xfId="0" applyNumberFormat="1" applyFont="1" applyFill="1" applyBorder="1" applyAlignment="1" applyProtection="1">
      <alignment horizontal="right" shrinkToFit="1"/>
      <protection locked="0"/>
    </xf>
    <xf numFmtId="43" fontId="11" fillId="0" borderId="11" xfId="1" applyFont="1" applyFill="1" applyBorder="1" applyAlignment="1" applyProtection="1">
      <alignment shrinkToFit="1"/>
    </xf>
    <xf numFmtId="4" fontId="11" fillId="0" borderId="11" xfId="0" applyNumberFormat="1" applyFont="1" applyFill="1" applyBorder="1" applyAlignment="1" applyProtection="1">
      <alignment shrinkToFit="1"/>
    </xf>
    <xf numFmtId="14" fontId="11" fillId="2" borderId="11" xfId="0" applyNumberFormat="1" applyFont="1" applyFill="1" applyBorder="1" applyAlignment="1" applyProtection="1">
      <alignment shrinkToFit="1"/>
      <protection locked="0"/>
    </xf>
    <xf numFmtId="49" fontId="11" fillId="2" borderId="11" xfId="0" applyNumberFormat="1" applyFont="1" applyFill="1" applyBorder="1" applyProtection="1">
      <protection locked="0"/>
    </xf>
    <xf numFmtId="43" fontId="11" fillId="2" borderId="11" xfId="0" applyNumberFormat="1" applyFont="1" applyFill="1" applyBorder="1" applyAlignment="1" applyProtection="1">
      <alignment horizontal="right" shrinkToFit="1"/>
      <protection locked="0"/>
    </xf>
    <xf numFmtId="49" fontId="11" fillId="2" borderId="8" xfId="0" applyNumberFormat="1" applyFont="1" applyFill="1" applyBorder="1" applyProtection="1">
      <protection locked="0"/>
    </xf>
    <xf numFmtId="0" fontId="11" fillId="2" borderId="8" xfId="0" applyFont="1" applyFill="1" applyBorder="1" applyAlignment="1" applyProtection="1">
      <alignment horizontal="left"/>
      <protection locked="0"/>
    </xf>
    <xf numFmtId="43" fontId="11" fillId="2" borderId="8" xfId="0" applyNumberFormat="1" applyFont="1" applyFill="1" applyBorder="1" applyAlignment="1" applyProtection="1">
      <alignment shrinkToFit="1"/>
      <protection locked="0"/>
    </xf>
    <xf numFmtId="43" fontId="11" fillId="2" borderId="8" xfId="1" applyFont="1" applyFill="1" applyBorder="1" applyAlignment="1" applyProtection="1">
      <alignment shrinkToFit="1"/>
      <protection locked="0"/>
    </xf>
    <xf numFmtId="167" fontId="11" fillId="2" borderId="8" xfId="5" applyNumberFormat="1" applyFont="1" applyFill="1" applyBorder="1" applyAlignment="1" applyProtection="1">
      <alignment horizontal="right"/>
      <protection locked="0"/>
    </xf>
    <xf numFmtId="14" fontId="11" fillId="2" borderId="8" xfId="0" applyNumberFormat="1" applyFont="1" applyFill="1" applyBorder="1" applyAlignment="1" applyProtection="1">
      <alignment shrinkToFit="1"/>
      <protection locked="0"/>
    </xf>
    <xf numFmtId="43" fontId="11" fillId="2" borderId="11" xfId="0" applyNumberFormat="1" applyFont="1" applyFill="1" applyBorder="1" applyAlignment="1" applyProtection="1">
      <alignment shrinkToFit="1"/>
      <protection locked="0"/>
    </xf>
    <xf numFmtId="43" fontId="11" fillId="2" borderId="13" xfId="1" applyFont="1" applyFill="1" applyBorder="1" applyAlignment="1" applyProtection="1">
      <alignment shrinkToFit="1"/>
      <protection locked="0"/>
    </xf>
    <xf numFmtId="43" fontId="11" fillId="2" borderId="14" xfId="1" applyFont="1" applyFill="1" applyBorder="1" applyAlignment="1" applyProtection="1">
      <alignment shrinkToFit="1"/>
      <protection locked="0"/>
    </xf>
    <xf numFmtId="43" fontId="11" fillId="2" borderId="15" xfId="1" applyFont="1" applyFill="1" applyBorder="1" applyAlignment="1" applyProtection="1">
      <alignment shrinkToFit="1"/>
      <protection locked="0"/>
    </xf>
    <xf numFmtId="0" fontId="11" fillId="2" borderId="11" xfId="0" applyFont="1" applyFill="1" applyBorder="1" applyAlignment="1" applyProtection="1">
      <alignment horizontal="center"/>
      <protection locked="0"/>
    </xf>
    <xf numFmtId="49" fontId="11" fillId="3" borderId="16" xfId="0" applyNumberFormat="1" applyFont="1" applyFill="1" applyBorder="1" applyProtection="1"/>
    <xf numFmtId="0" fontId="11" fillId="3" borderId="16" xfId="0" applyFont="1" applyFill="1" applyBorder="1" applyProtection="1"/>
    <xf numFmtId="43" fontId="11" fillId="0" borderId="12" xfId="1" applyFont="1" applyFill="1" applyBorder="1" applyAlignment="1" applyProtection="1">
      <alignment shrinkToFit="1"/>
    </xf>
    <xf numFmtId="4" fontId="11" fillId="0" borderId="12" xfId="0" applyNumberFormat="1" applyFont="1" applyFill="1" applyBorder="1" applyAlignment="1" applyProtection="1">
      <alignment shrinkToFit="1"/>
    </xf>
    <xf numFmtId="0" fontId="11" fillId="0" borderId="17" xfId="0" applyFont="1" applyBorder="1" applyAlignment="1">
      <alignment horizontal="center"/>
    </xf>
    <xf numFmtId="0" fontId="12" fillId="0" borderId="17" xfId="0" applyFont="1" applyBorder="1" applyAlignment="1">
      <alignment horizontal="left"/>
    </xf>
    <xf numFmtId="44" fontId="11" fillId="0" borderId="17" xfId="2" applyFont="1" applyBorder="1" applyAlignment="1">
      <alignment horizontal="center"/>
    </xf>
    <xf numFmtId="44" fontId="11" fillId="0" borderId="17" xfId="2" applyFont="1" applyBorder="1" applyAlignment="1">
      <alignment shrinkToFit="1"/>
    </xf>
    <xf numFmtId="44" fontId="11" fillId="0" borderId="17" xfId="2" applyFont="1" applyBorder="1" applyAlignment="1" applyProtection="1">
      <alignment shrinkToFit="1"/>
    </xf>
    <xf numFmtId="44" fontId="11" fillId="0" borderId="17" xfId="0" applyNumberFormat="1" applyFont="1" applyBorder="1" applyAlignment="1" applyProtection="1">
      <alignment shrinkToFit="1"/>
    </xf>
    <xf numFmtId="44" fontId="11" fillId="0" borderId="17" xfId="0" applyNumberFormat="1" applyFont="1" applyBorder="1" applyAlignment="1">
      <alignment shrinkToFit="1"/>
    </xf>
    <xf numFmtId="0" fontId="12" fillId="0" borderId="0" xfId="0" applyFont="1" applyBorder="1" applyAlignment="1">
      <alignment horizontal="left"/>
    </xf>
    <xf numFmtId="0" fontId="11" fillId="0" borderId="0" xfId="0" applyFont="1" applyBorder="1" applyAlignment="1">
      <alignment horizontal="center"/>
    </xf>
    <xf numFmtId="44" fontId="11" fillId="0" borderId="0" xfId="2" applyFont="1" applyBorder="1" applyAlignment="1">
      <alignment horizontal="center"/>
    </xf>
    <xf numFmtId="44" fontId="11" fillId="0" borderId="0" xfId="2" applyFont="1" applyBorder="1" applyAlignment="1">
      <alignment shrinkToFit="1"/>
    </xf>
    <xf numFmtId="44" fontId="11" fillId="0" borderId="0" xfId="0" applyNumberFormat="1" applyFont="1" applyBorder="1" applyAlignment="1">
      <alignment shrinkToFit="1"/>
    </xf>
    <xf numFmtId="0" fontId="11" fillId="0" borderId="4" xfId="0" applyFont="1" applyFill="1" applyBorder="1" applyAlignment="1">
      <alignment horizontal="center"/>
    </xf>
    <xf numFmtId="0" fontId="11" fillId="0" borderId="0" xfId="0" applyFont="1" applyAlignment="1">
      <alignment horizontal="center"/>
    </xf>
    <xf numFmtId="0" fontId="0" fillId="0" borderId="8" xfId="0" applyFill="1" applyBorder="1"/>
    <xf numFmtId="0" fontId="11" fillId="0" borderId="8" xfId="0" applyFont="1" applyFill="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19" xfId="0" applyFont="1" applyBorder="1"/>
    <xf numFmtId="0" fontId="11" fillId="0" borderId="19" xfId="0" applyFont="1" applyFill="1" applyBorder="1" applyAlignment="1">
      <alignment horizontal="center"/>
    </xf>
    <xf numFmtId="16" fontId="11" fillId="0" borderId="8" xfId="0" applyNumberFormat="1" applyFont="1" applyBorder="1" applyAlignment="1">
      <alignment horizontal="center"/>
    </xf>
    <xf numFmtId="49" fontId="11" fillId="2" borderId="4" xfId="1" applyNumberFormat="1" applyFont="1" applyFill="1" applyBorder="1" applyAlignment="1" applyProtection="1">
      <alignment horizontal="left"/>
      <protection locked="0"/>
    </xf>
    <xf numFmtId="43" fontId="11" fillId="2" borderId="7" xfId="1" applyFont="1" applyFill="1" applyBorder="1" applyProtection="1">
      <protection locked="0"/>
    </xf>
    <xf numFmtId="43" fontId="11" fillId="2" borderId="4" xfId="1" applyFont="1" applyFill="1" applyBorder="1" applyProtection="1">
      <protection locked="0"/>
    </xf>
    <xf numFmtId="14" fontId="11" fillId="2" borderId="4" xfId="1" applyNumberFormat="1" applyFont="1" applyFill="1" applyBorder="1" applyAlignment="1" applyProtection="1">
      <alignment horizontal="center" shrinkToFit="1"/>
      <protection locked="0"/>
    </xf>
    <xf numFmtId="39" fontId="11" fillId="2" borderId="4" xfId="1" applyNumberFormat="1" applyFont="1" applyFill="1" applyBorder="1" applyAlignment="1" applyProtection="1">
      <alignment horizontal="right"/>
      <protection locked="0"/>
    </xf>
    <xf numFmtId="43" fontId="11" fillId="2" borderId="4" xfId="1" applyFont="1" applyFill="1" applyBorder="1" applyAlignment="1" applyProtection="1">
      <alignment horizontal="center" shrinkToFit="1"/>
      <protection locked="0"/>
    </xf>
    <xf numFmtId="43" fontId="11" fillId="2" borderId="7" xfId="1" applyFont="1" applyFill="1" applyBorder="1" applyAlignment="1" applyProtection="1">
      <alignment shrinkToFit="1"/>
      <protection locked="0"/>
    </xf>
    <xf numFmtId="4" fontId="11" fillId="2" borderId="4" xfId="5" applyNumberFormat="1" applyFont="1" applyFill="1" applyBorder="1" applyAlignment="1" applyProtection="1">
      <alignment horizontal="right" shrinkToFit="1"/>
      <protection locked="0"/>
    </xf>
    <xf numFmtId="43" fontId="11" fillId="2" borderId="4" xfId="1" applyFont="1" applyFill="1" applyBorder="1" applyAlignment="1" applyProtection="1">
      <alignment shrinkToFit="1"/>
      <protection locked="0"/>
    </xf>
    <xf numFmtId="43" fontId="11" fillId="2" borderId="21" xfId="1" applyFont="1" applyFill="1" applyBorder="1" applyAlignment="1" applyProtection="1">
      <alignment shrinkToFit="1"/>
      <protection locked="0"/>
    </xf>
    <xf numFmtId="49" fontId="11" fillId="2" borderId="11" xfId="1" applyNumberFormat="1" applyFont="1" applyFill="1" applyBorder="1" applyAlignment="1" applyProtection="1">
      <alignment horizontal="left"/>
      <protection locked="0"/>
    </xf>
    <xf numFmtId="43" fontId="11" fillId="2" borderId="22" xfId="1" applyFont="1" applyFill="1" applyBorder="1" applyProtection="1">
      <protection locked="0"/>
    </xf>
    <xf numFmtId="43" fontId="11" fillId="2" borderId="11" xfId="1" applyFont="1" applyFill="1" applyBorder="1" applyProtection="1">
      <protection locked="0"/>
    </xf>
    <xf numFmtId="14" fontId="11" fillId="2" borderId="11" xfId="1" applyNumberFormat="1" applyFont="1" applyFill="1" applyBorder="1" applyAlignment="1" applyProtection="1">
      <alignment horizontal="center" shrinkToFit="1"/>
      <protection locked="0"/>
    </xf>
    <xf numFmtId="39" fontId="11" fillId="2" borderId="11" xfId="1" applyNumberFormat="1" applyFont="1" applyFill="1" applyBorder="1" applyAlignment="1" applyProtection="1">
      <alignment horizontal="right"/>
      <protection locked="0"/>
    </xf>
    <xf numFmtId="43" fontId="11" fillId="2" borderId="11" xfId="1" applyFont="1" applyFill="1" applyBorder="1" applyAlignment="1" applyProtection="1">
      <alignment horizontal="center" shrinkToFit="1"/>
      <protection locked="0"/>
    </xf>
    <xf numFmtId="43" fontId="11" fillId="2" borderId="22" xfId="1" applyFont="1" applyFill="1" applyBorder="1" applyAlignment="1" applyProtection="1">
      <alignment shrinkToFit="1"/>
      <protection locked="0"/>
    </xf>
    <xf numFmtId="4" fontId="11" fillId="2" borderId="11" xfId="5" applyNumberFormat="1" applyFont="1" applyFill="1" applyBorder="1" applyAlignment="1" applyProtection="1">
      <alignment horizontal="right" shrinkToFit="1"/>
      <protection locked="0"/>
    </xf>
    <xf numFmtId="49" fontId="11" fillId="2" borderId="8" xfId="1" applyNumberFormat="1" applyFont="1" applyFill="1" applyBorder="1" applyAlignment="1" applyProtection="1">
      <alignment horizontal="left"/>
      <protection locked="0"/>
    </xf>
    <xf numFmtId="43" fontId="11" fillId="2" borderId="0" xfId="1" applyFont="1" applyFill="1" applyProtection="1">
      <protection locked="0"/>
    </xf>
    <xf numFmtId="43" fontId="11" fillId="2" borderId="8" xfId="1" applyFont="1" applyFill="1" applyBorder="1" applyProtection="1">
      <protection locked="0"/>
    </xf>
    <xf numFmtId="14" fontId="11" fillId="2" borderId="8" xfId="1" applyNumberFormat="1" applyFont="1" applyFill="1" applyBorder="1" applyAlignment="1" applyProtection="1">
      <alignment horizontal="center" shrinkToFit="1"/>
      <protection locked="0"/>
    </xf>
    <xf numFmtId="39" fontId="11" fillId="2" borderId="8" xfId="1" applyNumberFormat="1" applyFont="1" applyFill="1" applyBorder="1" applyAlignment="1" applyProtection="1">
      <alignment horizontal="right"/>
      <protection locked="0"/>
    </xf>
    <xf numFmtId="43" fontId="11" fillId="2" borderId="8" xfId="1" applyFont="1" applyFill="1" applyBorder="1" applyAlignment="1" applyProtection="1">
      <alignment horizontal="center" shrinkToFit="1"/>
      <protection locked="0"/>
    </xf>
    <xf numFmtId="43" fontId="11" fillId="2" borderId="0" xfId="1" applyFont="1" applyFill="1" applyAlignment="1" applyProtection="1">
      <alignment shrinkToFit="1"/>
      <protection locked="0"/>
    </xf>
    <xf numFmtId="4" fontId="11" fillId="2" borderId="8" xfId="5" applyNumberFormat="1" applyFont="1" applyFill="1" applyBorder="1" applyAlignment="1" applyProtection="1">
      <alignment horizontal="right" shrinkToFit="1"/>
      <protection locked="0"/>
    </xf>
    <xf numFmtId="49" fontId="11" fillId="3" borderId="19" xfId="1" applyNumberFormat="1" applyFont="1" applyFill="1" applyBorder="1" applyAlignment="1" applyProtection="1">
      <alignment horizontal="left"/>
    </xf>
    <xf numFmtId="43" fontId="11" fillId="3" borderId="0" xfId="1" applyFont="1" applyFill="1" applyProtection="1"/>
    <xf numFmtId="0" fontId="11" fillId="3" borderId="8" xfId="1" applyNumberFormat="1" applyFont="1" applyFill="1" applyBorder="1" applyAlignment="1" applyProtection="1">
      <alignment horizontal="center" shrinkToFit="1"/>
    </xf>
    <xf numFmtId="43" fontId="11" fillId="0" borderId="17" xfId="1" applyFont="1" applyBorder="1" applyAlignment="1">
      <alignment horizontal="center"/>
    </xf>
    <xf numFmtId="44" fontId="11" fillId="0" borderId="23" xfId="2" applyFont="1" applyBorder="1" applyAlignment="1">
      <alignment shrinkToFit="1"/>
    </xf>
    <xf numFmtId="0" fontId="0" fillId="0" borderId="7" xfId="0" applyBorder="1"/>
    <xf numFmtId="0" fontId="11" fillId="0" borderId="8" xfId="0" applyFont="1" applyBorder="1" applyAlignment="1"/>
    <xf numFmtId="0" fontId="0" fillId="0" borderId="8" xfId="0" applyBorder="1" applyAlignment="1"/>
    <xf numFmtId="0" fontId="11" fillId="2" borderId="3" xfId="0" applyFont="1" applyFill="1" applyBorder="1" applyAlignment="1" applyProtection="1">
      <protection locked="0"/>
    </xf>
    <xf numFmtId="0" fontId="11" fillId="2" borderId="11" xfId="0" applyFont="1" applyFill="1" applyBorder="1" applyAlignment="1" applyProtection="1">
      <protection locked="0"/>
    </xf>
    <xf numFmtId="0" fontId="11" fillId="2" borderId="8" xfId="0" applyFont="1" applyFill="1" applyBorder="1" applyAlignment="1" applyProtection="1">
      <protection locked="0"/>
    </xf>
    <xf numFmtId="0" fontId="11" fillId="0" borderId="0" xfId="0" applyFont="1"/>
    <xf numFmtId="0" fontId="12" fillId="0" borderId="0" xfId="0" applyFont="1"/>
    <xf numFmtId="0" fontId="9" fillId="0" borderId="0" xfId="0" applyFont="1" applyAlignment="1">
      <alignment horizontal="center"/>
    </xf>
    <xf numFmtId="0" fontId="0" fillId="0" borderId="19" xfId="0" applyBorder="1"/>
    <xf numFmtId="0" fontId="9" fillId="0" borderId="20" xfId="0" applyFont="1" applyBorder="1" applyAlignment="1">
      <alignment horizontal="center"/>
    </xf>
    <xf numFmtId="0" fontId="11" fillId="0" borderId="20" xfId="0" applyFont="1" applyBorder="1"/>
    <xf numFmtId="4" fontId="11" fillId="0" borderId="19" xfId="0" applyNumberFormat="1" applyFont="1" applyBorder="1"/>
    <xf numFmtId="49" fontId="11" fillId="2" borderId="8" xfId="0" applyNumberFormat="1" applyFont="1" applyFill="1" applyBorder="1" applyAlignment="1" applyProtection="1">
      <alignment horizontal="left"/>
      <protection locked="0"/>
    </xf>
    <xf numFmtId="0" fontId="11" fillId="2" borderId="0" xfId="0" applyFont="1" applyFill="1" applyAlignment="1" applyProtection="1">
      <alignment horizontal="left"/>
      <protection locked="0"/>
    </xf>
    <xf numFmtId="14" fontId="11" fillId="2" borderId="8" xfId="0" applyNumberFormat="1" applyFont="1" applyFill="1" applyBorder="1" applyAlignment="1" applyProtection="1">
      <alignment horizontal="center"/>
      <protection locked="0"/>
    </xf>
    <xf numFmtId="2" fontId="11" fillId="2" borderId="8" xfId="0" applyNumberFormat="1" applyFont="1" applyFill="1" applyBorder="1" applyAlignment="1" applyProtection="1">
      <alignment horizontal="right"/>
      <protection locked="0"/>
    </xf>
    <xf numFmtId="43" fontId="11" fillId="2" borderId="0" xfId="1" applyFont="1" applyFill="1" applyAlignment="1" applyProtection="1">
      <alignment horizontal="right"/>
      <protection locked="0"/>
    </xf>
    <xf numFmtId="43" fontId="11" fillId="2" borderId="8" xfId="1" applyFont="1" applyFill="1" applyBorder="1" applyAlignment="1" applyProtection="1">
      <alignment horizontal="right"/>
      <protection locked="0"/>
    </xf>
    <xf numFmtId="0" fontId="11" fillId="2" borderId="22" xfId="0" applyFont="1" applyFill="1" applyBorder="1" applyAlignment="1" applyProtection="1">
      <alignment horizontal="left"/>
      <protection locked="0"/>
    </xf>
    <xf numFmtId="14" fontId="11" fillId="2" borderId="11" xfId="0" applyNumberFormat="1" applyFont="1" applyFill="1" applyBorder="1" applyAlignment="1" applyProtection="1">
      <alignment horizontal="center"/>
      <protection locked="0"/>
    </xf>
    <xf numFmtId="2" fontId="11" fillId="2" borderId="11" xfId="0" applyNumberFormat="1" applyFont="1" applyFill="1" applyBorder="1" applyAlignment="1" applyProtection="1">
      <alignment horizontal="right"/>
      <protection locked="0"/>
    </xf>
    <xf numFmtId="43" fontId="11" fillId="2" borderId="22" xfId="1" applyFont="1" applyFill="1" applyBorder="1" applyAlignment="1" applyProtection="1">
      <alignment horizontal="right"/>
      <protection locked="0"/>
    </xf>
    <xf numFmtId="43" fontId="11" fillId="2" borderId="11" xfId="1" applyFont="1" applyFill="1" applyBorder="1" applyAlignment="1" applyProtection="1">
      <alignment horizontal="right"/>
      <protection locked="0"/>
    </xf>
    <xf numFmtId="43" fontId="11" fillId="2" borderId="14" xfId="1" applyFont="1" applyFill="1" applyBorder="1" applyAlignment="1" applyProtection="1">
      <alignment horizontal="right"/>
      <protection locked="0"/>
    </xf>
    <xf numFmtId="2" fontId="11" fillId="2" borderId="12" xfId="0" applyNumberFormat="1" applyFont="1" applyFill="1" applyBorder="1" applyAlignment="1" applyProtection="1">
      <alignment horizontal="right"/>
      <protection locked="0"/>
    </xf>
    <xf numFmtId="43" fontId="11" fillId="2" borderId="15" xfId="1" applyFont="1" applyFill="1" applyBorder="1" applyAlignment="1" applyProtection="1">
      <alignment horizontal="right"/>
      <protection locked="0"/>
    </xf>
    <xf numFmtId="43" fontId="11" fillId="2" borderId="12" xfId="1" applyFont="1" applyFill="1" applyBorder="1" applyAlignment="1" applyProtection="1">
      <alignment horizontal="right"/>
      <protection locked="0"/>
    </xf>
    <xf numFmtId="43" fontId="11" fillId="2" borderId="13" xfId="1" applyFont="1" applyFill="1" applyBorder="1" applyProtection="1">
      <protection locked="0"/>
    </xf>
    <xf numFmtId="43" fontId="11" fillId="2" borderId="12" xfId="1" applyFont="1" applyFill="1" applyBorder="1" applyProtection="1">
      <protection locked="0"/>
    </xf>
    <xf numFmtId="0" fontId="11" fillId="2" borderId="8" xfId="0" applyFont="1" applyFill="1" applyBorder="1" applyAlignment="1" applyProtection="1">
      <alignment horizontal="center"/>
      <protection locked="0"/>
    </xf>
    <xf numFmtId="43" fontId="11" fillId="2" borderId="24" xfId="1" applyFont="1" applyFill="1" applyBorder="1" applyProtection="1">
      <protection locked="0"/>
    </xf>
    <xf numFmtId="0" fontId="11" fillId="0" borderId="19" xfId="0" applyFont="1" applyBorder="1" applyAlignment="1" applyProtection="1">
      <alignment horizontal="center"/>
    </xf>
    <xf numFmtId="0" fontId="5" fillId="0" borderId="20" xfId="0" applyFont="1" applyBorder="1" applyAlignment="1" applyProtection="1">
      <alignment horizontal="left"/>
    </xf>
    <xf numFmtId="0" fontId="11" fillId="0" borderId="20" xfId="0" applyFont="1" applyBorder="1" applyAlignment="1" applyProtection="1">
      <alignment horizontal="center"/>
    </xf>
    <xf numFmtId="44" fontId="11" fillId="0" borderId="19" xfId="0" applyNumberFormat="1" applyFont="1" applyBorder="1" applyAlignment="1" applyProtection="1">
      <alignment shrinkToFit="1"/>
    </xf>
    <xf numFmtId="49" fontId="11" fillId="2" borderId="21" xfId="0" applyNumberFormat="1" applyFont="1" applyFill="1" applyBorder="1" applyAlignment="1" applyProtection="1">
      <alignment horizontal="left"/>
      <protection locked="0"/>
    </xf>
    <xf numFmtId="0" fontId="11" fillId="2" borderId="0" xfId="0" applyFont="1" applyFill="1" applyProtection="1">
      <protection locked="0"/>
    </xf>
    <xf numFmtId="0" fontId="11" fillId="2" borderId="0" xfId="0" applyFont="1" applyFill="1" applyAlignment="1" applyProtection="1">
      <alignment horizontal="left" shrinkToFit="1"/>
      <protection locked="0"/>
    </xf>
    <xf numFmtId="2" fontId="11" fillId="2" borderId="8" xfId="0" applyNumberFormat="1" applyFont="1" applyFill="1" applyBorder="1" applyAlignment="1" applyProtection="1">
      <alignment shrinkToFit="1"/>
      <protection locked="0"/>
    </xf>
    <xf numFmtId="0" fontId="11" fillId="2" borderId="11" xfId="0" applyFont="1" applyFill="1" applyBorder="1" applyProtection="1">
      <protection locked="0"/>
    </xf>
    <xf numFmtId="0" fontId="11" fillId="2" borderId="11" xfId="0" applyFont="1" applyFill="1" applyBorder="1" applyAlignment="1" applyProtection="1">
      <alignment horizontal="left" shrinkToFit="1"/>
      <protection locked="0"/>
    </xf>
    <xf numFmtId="2" fontId="11" fillId="2" borderId="11" xfId="0" applyNumberFormat="1" applyFont="1" applyFill="1" applyBorder="1" applyAlignment="1" applyProtection="1">
      <alignment shrinkToFit="1"/>
      <protection locked="0"/>
    </xf>
    <xf numFmtId="0" fontId="11" fillId="2" borderId="8" xfId="0" applyFont="1" applyFill="1" applyBorder="1" applyProtection="1">
      <protection locked="0"/>
    </xf>
    <xf numFmtId="0" fontId="11" fillId="2" borderId="8" xfId="0" applyFont="1" applyFill="1" applyBorder="1" applyAlignment="1" applyProtection="1">
      <alignment horizontal="left" shrinkToFit="1"/>
      <protection locked="0"/>
    </xf>
    <xf numFmtId="0" fontId="11" fillId="2" borderId="25" xfId="0" applyFont="1" applyFill="1" applyBorder="1" applyProtection="1">
      <protection locked="0"/>
    </xf>
    <xf numFmtId="0" fontId="11" fillId="2" borderId="22" xfId="0" applyFont="1" applyFill="1" applyBorder="1" applyAlignment="1" applyProtection="1">
      <alignment horizontal="left" shrinkToFit="1"/>
      <protection locked="0"/>
    </xf>
    <xf numFmtId="2" fontId="11" fillId="2" borderId="0" xfId="0" applyNumberFormat="1" applyFont="1" applyFill="1" applyAlignment="1" applyProtection="1">
      <alignment shrinkToFit="1"/>
      <protection locked="0"/>
    </xf>
    <xf numFmtId="0" fontId="11" fillId="2" borderId="26" xfId="0" applyFont="1" applyFill="1" applyBorder="1" applyProtection="1">
      <protection locked="0"/>
    </xf>
    <xf numFmtId="14" fontId="11" fillId="2" borderId="13" xfId="0" applyNumberFormat="1" applyFont="1" applyFill="1" applyBorder="1" applyAlignment="1" applyProtection="1">
      <alignment horizontal="center"/>
      <protection locked="0"/>
    </xf>
    <xf numFmtId="0" fontId="11" fillId="2" borderId="27" xfId="0" applyFont="1" applyFill="1" applyBorder="1" applyAlignment="1" applyProtection="1">
      <alignment horizontal="left" shrinkToFit="1"/>
      <protection locked="0"/>
    </xf>
    <xf numFmtId="2" fontId="11" fillId="2" borderId="13" xfId="0" applyNumberFormat="1" applyFont="1" applyFill="1" applyBorder="1" applyAlignment="1" applyProtection="1">
      <alignment shrinkToFit="1"/>
      <protection locked="0"/>
    </xf>
    <xf numFmtId="0" fontId="5" fillId="0" borderId="19" xfId="0" applyFont="1" applyBorder="1" applyProtection="1"/>
    <xf numFmtId="0" fontId="11" fillId="0" borderId="28" xfId="0" applyFont="1" applyBorder="1" applyAlignment="1">
      <alignment horizontal="center"/>
    </xf>
    <xf numFmtId="0" fontId="11" fillId="0" borderId="29"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11" fillId="2" borderId="32" xfId="0" applyFont="1" applyFill="1" applyBorder="1" applyProtection="1">
      <protection locked="0"/>
    </xf>
    <xf numFmtId="43" fontId="11" fillId="2" borderId="30" xfId="1" applyFont="1" applyFill="1" applyBorder="1" applyProtection="1">
      <protection locked="0"/>
    </xf>
    <xf numFmtId="43" fontId="11" fillId="2" borderId="0" xfId="1" applyFont="1" applyFill="1" applyBorder="1" applyProtection="1">
      <protection locked="0"/>
    </xf>
    <xf numFmtId="0" fontId="11" fillId="2" borderId="33" xfId="0" applyFont="1" applyFill="1" applyBorder="1" applyProtection="1">
      <protection locked="0"/>
    </xf>
    <xf numFmtId="43" fontId="11" fillId="2" borderId="34" xfId="1" applyFont="1" applyFill="1" applyBorder="1" applyProtection="1">
      <protection locked="0"/>
    </xf>
    <xf numFmtId="43" fontId="11" fillId="2" borderId="27" xfId="1" applyFont="1" applyFill="1" applyBorder="1" applyProtection="1">
      <protection locked="0"/>
    </xf>
    <xf numFmtId="43" fontId="11" fillId="2" borderId="35" xfId="1" applyFont="1" applyFill="1" applyBorder="1" applyProtection="1">
      <protection locked="0"/>
    </xf>
    <xf numFmtId="44" fontId="11" fillId="0" borderId="36" xfId="1" applyNumberFormat="1" applyFont="1" applyBorder="1"/>
    <xf numFmtId="0" fontId="0" fillId="0" borderId="37" xfId="0" applyBorder="1"/>
    <xf numFmtId="0" fontId="0" fillId="0" borderId="30" xfId="0"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43" fontId="11" fillId="2" borderId="41" xfId="1" applyFont="1" applyFill="1" applyBorder="1" applyProtection="1">
      <protection locked="0"/>
    </xf>
    <xf numFmtId="43" fontId="11" fillId="2" borderId="42" xfId="1" applyFont="1" applyFill="1" applyBorder="1" applyProtection="1">
      <protection locked="0"/>
    </xf>
    <xf numFmtId="43" fontId="11" fillId="0" borderId="43" xfId="1" applyFont="1" applyBorder="1"/>
    <xf numFmtId="43" fontId="11" fillId="0" borderId="18" xfId="1" applyFont="1" applyBorder="1"/>
    <xf numFmtId="43" fontId="11" fillId="0" borderId="44" xfId="1" applyFont="1" applyBorder="1"/>
    <xf numFmtId="0" fontId="11" fillId="2" borderId="37" xfId="0" applyFont="1" applyFill="1" applyBorder="1" applyProtection="1">
      <protection locked="0"/>
    </xf>
    <xf numFmtId="0" fontId="11" fillId="0" borderId="37" xfId="0" applyFont="1" applyFill="1" applyBorder="1" applyProtection="1"/>
    <xf numFmtId="0" fontId="5" fillId="0" borderId="45" xfId="0" applyFont="1" applyBorder="1"/>
    <xf numFmtId="44" fontId="11" fillId="0" borderId="46" xfId="1" applyNumberFormat="1" applyFont="1" applyBorder="1"/>
    <xf numFmtId="44" fontId="11" fillId="0" borderId="47" xfId="1" applyNumberFormat="1" applyFont="1" applyBorder="1"/>
    <xf numFmtId="0" fontId="11" fillId="0" borderId="48" xfId="0" applyFont="1" applyBorder="1" applyAlignment="1">
      <alignment horizontal="center"/>
    </xf>
    <xf numFmtId="43" fontId="11" fillId="0" borderId="49" xfId="1" applyFont="1" applyBorder="1"/>
    <xf numFmtId="44" fontId="11" fillId="0" borderId="50" xfId="1" applyNumberFormat="1" applyFont="1" applyBorder="1"/>
    <xf numFmtId="3" fontId="11" fillId="2" borderId="0" xfId="0" applyNumberFormat="1" applyFont="1" applyFill="1" applyAlignment="1" applyProtection="1">
      <alignment horizontal="center"/>
      <protection locked="0"/>
    </xf>
    <xf numFmtId="43" fontId="11" fillId="2" borderId="8" xfId="1" applyFont="1" applyFill="1" applyBorder="1" applyAlignment="1" applyProtection="1">
      <alignment horizontal="center"/>
      <protection locked="0"/>
    </xf>
    <xf numFmtId="0" fontId="11" fillId="2" borderId="22" xfId="0" applyFont="1" applyFill="1" applyBorder="1" applyProtection="1">
      <protection locked="0"/>
    </xf>
    <xf numFmtId="0" fontId="11" fillId="2" borderId="51" xfId="0" applyFont="1" applyFill="1" applyBorder="1" applyProtection="1">
      <protection locked="0"/>
    </xf>
    <xf numFmtId="43" fontId="11" fillId="2" borderId="16" xfId="1" applyFont="1" applyFill="1" applyBorder="1" applyProtection="1">
      <protection locked="0"/>
    </xf>
    <xf numFmtId="0" fontId="12" fillId="0" borderId="19" xfId="0" applyFont="1" applyBorder="1" applyProtection="1"/>
    <xf numFmtId="42" fontId="11" fillId="0" borderId="19" xfId="0" applyNumberFormat="1" applyFont="1" applyBorder="1" applyAlignment="1" applyProtection="1">
      <alignment horizontal="left" shrinkToFit="1"/>
    </xf>
    <xf numFmtId="44" fontId="11" fillId="0" borderId="19" xfId="0" applyNumberFormat="1" applyFont="1" applyBorder="1" applyAlignment="1" applyProtection="1">
      <alignment horizontal="left" shrinkToFit="1"/>
    </xf>
    <xf numFmtId="0" fontId="11" fillId="0" borderId="0" xfId="0" applyFont="1" applyProtection="1"/>
    <xf numFmtId="0" fontId="11" fillId="0" borderId="7" xfId="0" applyFont="1" applyBorder="1" applyProtection="1"/>
    <xf numFmtId="0" fontId="11" fillId="0" borderId="7" xfId="0" applyFont="1" applyBorder="1" applyAlignment="1" applyProtection="1">
      <alignment horizontal="center"/>
    </xf>
    <xf numFmtId="0" fontId="0" fillId="0" borderId="0" xfId="0" applyProtection="1"/>
    <xf numFmtId="0" fontId="11" fillId="0" borderId="0" xfId="0" applyFont="1" applyBorder="1" applyProtection="1"/>
    <xf numFmtId="0" fontId="0" fillId="0" borderId="20" xfId="0" applyBorder="1" applyProtection="1"/>
    <xf numFmtId="0" fontId="11" fillId="0" borderId="4" xfId="0" applyFont="1" applyBorder="1" applyAlignment="1" applyProtection="1">
      <alignment horizontal="center"/>
    </xf>
    <xf numFmtId="0" fontId="11" fillId="0" borderId="0" xfId="0" applyFont="1" applyAlignment="1" applyProtection="1">
      <alignment horizontal="center"/>
    </xf>
    <xf numFmtId="0" fontId="11" fillId="0" borderId="8" xfId="0" applyFont="1" applyBorder="1" applyAlignment="1" applyProtection="1">
      <alignment horizontal="center"/>
    </xf>
    <xf numFmtId="0" fontId="11" fillId="0" borderId="21" xfId="0" applyFont="1" applyBorder="1" applyProtection="1"/>
    <xf numFmtId="43" fontId="11" fillId="0" borderId="12" xfId="1" applyFont="1" applyBorder="1" applyProtection="1"/>
    <xf numFmtId="43" fontId="11" fillId="0" borderId="21" xfId="1" applyFont="1" applyBorder="1" applyProtection="1"/>
    <xf numFmtId="0" fontId="11" fillId="0" borderId="11" xfId="0" applyFont="1" applyFill="1" applyBorder="1" applyProtection="1"/>
    <xf numFmtId="43" fontId="11" fillId="0" borderId="11" xfId="1" applyFont="1" applyFill="1" applyBorder="1" applyProtection="1"/>
    <xf numFmtId="0" fontId="11" fillId="2" borderId="16" xfId="0" applyFont="1" applyFill="1" applyBorder="1" applyProtection="1">
      <protection locked="0"/>
    </xf>
    <xf numFmtId="43" fontId="11" fillId="2" borderId="13" xfId="0" applyNumberFormat="1" applyFont="1" applyFill="1" applyBorder="1" applyProtection="1">
      <protection locked="0"/>
    </xf>
    <xf numFmtId="43" fontId="11" fillId="2" borderId="16" xfId="0" applyNumberFormat="1" applyFont="1" applyFill="1" applyBorder="1" applyProtection="1">
      <protection locked="0"/>
    </xf>
    <xf numFmtId="0" fontId="11" fillId="0" borderId="38" xfId="0" applyFont="1" applyBorder="1" applyAlignment="1" applyProtection="1">
      <alignment horizontal="center"/>
    </xf>
    <xf numFmtId="44" fontId="11" fillId="0" borderId="52" xfId="0" applyNumberFormat="1" applyFont="1" applyBorder="1" applyAlignment="1" applyProtection="1">
      <alignment shrinkToFit="1"/>
    </xf>
    <xf numFmtId="0" fontId="11" fillId="0" borderId="0" xfId="0" applyFont="1" applyAlignment="1" applyProtection="1">
      <alignment horizontal="left"/>
    </xf>
    <xf numFmtId="0" fontId="11" fillId="0" borderId="0" xfId="0" applyFont="1" applyAlignment="1" applyProtection="1">
      <alignment horizontal="right"/>
    </xf>
    <xf numFmtId="5" fontId="11" fillId="2" borderId="0" xfId="2" applyNumberFormat="1" applyFont="1" applyFill="1" applyBorder="1" applyProtection="1">
      <protection locked="0"/>
    </xf>
    <xf numFmtId="168" fontId="11" fillId="2" borderId="2" xfId="0" applyNumberFormat="1" applyFont="1" applyFill="1" applyBorder="1" applyProtection="1">
      <protection locked="0"/>
    </xf>
    <xf numFmtId="0" fontId="11" fillId="0" borderId="0" xfId="0" applyFont="1" applyAlignment="1">
      <alignment horizontal="right"/>
    </xf>
    <xf numFmtId="168" fontId="11" fillId="2" borderId="53" xfId="0" applyNumberFormat="1" applyFont="1" applyFill="1" applyBorder="1" applyProtection="1">
      <protection locked="0"/>
    </xf>
    <xf numFmtId="5" fontId="11" fillId="2" borderId="2" xfId="2" applyNumberFormat="1" applyFont="1" applyFill="1" applyBorder="1" applyProtection="1">
      <protection locked="0"/>
    </xf>
    <xf numFmtId="168" fontId="11" fillId="0" borderId="0" xfId="0" applyNumberFormat="1" applyFont="1" applyFill="1" applyBorder="1" applyProtection="1"/>
    <xf numFmtId="0" fontId="11" fillId="0" borderId="0" xfId="0" applyFont="1" applyFill="1" applyAlignment="1" applyProtection="1">
      <alignment horizontal="center"/>
    </xf>
    <xf numFmtId="0" fontId="11" fillId="2" borderId="2" xfId="0" applyFont="1" applyFill="1" applyBorder="1" applyAlignment="1" applyProtection="1">
      <alignment horizontal="center"/>
      <protection locked="0"/>
    </xf>
    <xf numFmtId="0" fontId="11" fillId="2" borderId="2" xfId="0" applyFont="1" applyFill="1" applyBorder="1" applyProtection="1">
      <protection locked="0"/>
    </xf>
    <xf numFmtId="0" fontId="11" fillId="2" borderId="53" xfId="0" applyFont="1" applyFill="1" applyBorder="1" applyAlignment="1" applyProtection="1">
      <alignment horizontal="center"/>
      <protection locked="0"/>
    </xf>
    <xf numFmtId="166" fontId="11" fillId="0" borderId="0" xfId="0" applyNumberFormat="1" applyFont="1" applyFill="1" applyBorder="1" applyAlignment="1" applyProtection="1">
      <alignment horizontal="center"/>
    </xf>
    <xf numFmtId="0" fontId="11" fillId="2" borderId="53" xfId="0" applyFont="1" applyFill="1" applyBorder="1" applyProtection="1">
      <protection locked="0"/>
    </xf>
    <xf numFmtId="0" fontId="11" fillId="0" borderId="0" xfId="0" applyFont="1" applyFill="1" applyAlignment="1" applyProtection="1"/>
    <xf numFmtId="0" fontId="0" fillId="0" borderId="0" xfId="0" applyAlignment="1" applyProtection="1"/>
    <xf numFmtId="0" fontId="11" fillId="0" borderId="0" xfId="0" applyFont="1" applyFill="1" applyBorder="1" applyProtection="1"/>
    <xf numFmtId="0" fontId="11" fillId="0" borderId="0" xfId="0" applyFont="1" applyFill="1" applyBorder="1" applyAlignment="1" applyProtection="1">
      <alignment horizontal="center"/>
    </xf>
    <xf numFmtId="0" fontId="11" fillId="0" borderId="0" xfId="0" applyFont="1" applyFill="1"/>
    <xf numFmtId="0" fontId="11" fillId="0" borderId="37" xfId="0" applyFont="1" applyBorder="1"/>
    <xf numFmtId="0" fontId="11" fillId="0" borderId="0" xfId="0" applyFont="1" applyBorder="1"/>
    <xf numFmtId="0" fontId="11" fillId="0" borderId="37" xfId="0" applyFont="1" applyBorder="1" applyAlignment="1">
      <alignment horizontal="center"/>
    </xf>
    <xf numFmtId="0" fontId="11" fillId="2" borderId="5" xfId="0" applyFont="1" applyFill="1" applyBorder="1" applyProtection="1">
      <protection locked="0"/>
    </xf>
    <xf numFmtId="14" fontId="11" fillId="2" borderId="54" xfId="0" applyNumberFormat="1" applyFont="1" applyFill="1" applyBorder="1" applyProtection="1">
      <protection locked="0"/>
    </xf>
    <xf numFmtId="0" fontId="11" fillId="2" borderId="7" xfId="0" applyFont="1" applyFill="1" applyBorder="1" applyProtection="1">
      <protection locked="0"/>
    </xf>
    <xf numFmtId="4" fontId="11" fillId="2" borderId="7" xfId="5" applyNumberFormat="1" applyFont="1" applyFill="1" applyBorder="1" applyProtection="1">
      <protection locked="0"/>
    </xf>
    <xf numFmtId="14" fontId="11" fillId="2" borderId="15" xfId="0" applyNumberFormat="1" applyFont="1" applyFill="1" applyBorder="1" applyProtection="1">
      <protection locked="0"/>
    </xf>
    <xf numFmtId="0" fontId="11" fillId="2" borderId="27" xfId="0" applyFont="1" applyFill="1" applyBorder="1" applyProtection="1">
      <protection locked="0"/>
    </xf>
    <xf numFmtId="4" fontId="11" fillId="2" borderId="27" xfId="5" applyNumberFormat="1" applyFont="1" applyFill="1" applyBorder="1" applyAlignment="1" applyProtection="1">
      <alignment horizontal="right"/>
      <protection locked="0"/>
    </xf>
    <xf numFmtId="43" fontId="11" fillId="0" borderId="11" xfId="1" applyFont="1" applyBorder="1" applyProtection="1"/>
    <xf numFmtId="4" fontId="11" fillId="2" borderId="22" xfId="5" applyNumberFormat="1" applyFont="1" applyFill="1" applyBorder="1" applyProtection="1">
      <protection locked="0"/>
    </xf>
    <xf numFmtId="0" fontId="11" fillId="2" borderId="0" xfId="0" applyFont="1" applyFill="1" applyBorder="1" applyProtection="1">
      <protection locked="0"/>
    </xf>
    <xf numFmtId="4" fontId="11" fillId="2" borderId="0" xfId="5" applyNumberFormat="1" applyFont="1" applyFill="1" applyBorder="1" applyProtection="1">
      <protection locked="0"/>
    </xf>
    <xf numFmtId="0" fontId="11" fillId="0" borderId="38" xfId="0" applyFont="1" applyFill="1" applyBorder="1" applyProtection="1"/>
    <xf numFmtId="14" fontId="11" fillId="0" borderId="19" xfId="0" applyNumberFormat="1" applyFont="1" applyFill="1" applyBorder="1" applyProtection="1"/>
    <xf numFmtId="0" fontId="11" fillId="0" borderId="20" xfId="0" applyFont="1" applyFill="1" applyBorder="1" applyProtection="1"/>
    <xf numFmtId="43" fontId="11" fillId="2" borderId="19" xfId="1" applyFont="1" applyFill="1" applyBorder="1" applyProtection="1">
      <protection locked="0"/>
    </xf>
    <xf numFmtId="43" fontId="11" fillId="2" borderId="20" xfId="1" applyFont="1" applyFill="1" applyBorder="1" applyProtection="1">
      <protection locked="0"/>
    </xf>
    <xf numFmtId="4" fontId="11" fillId="2" borderId="20" xfId="5" applyNumberFormat="1" applyFont="1" applyFill="1" applyBorder="1" applyProtection="1">
      <protection locked="0"/>
    </xf>
    <xf numFmtId="43" fontId="11" fillId="0" borderId="19" xfId="1" applyFont="1" applyBorder="1" applyProtection="1"/>
    <xf numFmtId="0" fontId="12" fillId="0" borderId="38" xfId="0" applyFont="1" applyBorder="1"/>
    <xf numFmtId="44" fontId="11" fillId="0" borderId="19" xfId="1" applyNumberFormat="1" applyFont="1" applyBorder="1"/>
    <xf numFmtId="44" fontId="11" fillId="0" borderId="20" xfId="1" applyNumberFormat="1" applyFont="1" applyBorder="1"/>
    <xf numFmtId="44" fontId="11" fillId="0" borderId="19" xfId="0" applyNumberFormat="1" applyFont="1" applyBorder="1"/>
    <xf numFmtId="0" fontId="5" fillId="0" borderId="0" xfId="0" applyFont="1" applyBorder="1" applyAlignment="1">
      <alignment horizontal="left"/>
    </xf>
    <xf numFmtId="0" fontId="11" fillId="0" borderId="0" xfId="0" applyFont="1" applyBorder="1" applyAlignment="1">
      <alignment horizontal="left"/>
    </xf>
    <xf numFmtId="0" fontId="11" fillId="2" borderId="4" xfId="0" applyFont="1" applyFill="1" applyBorder="1" applyProtection="1">
      <protection locked="0"/>
    </xf>
    <xf numFmtId="14" fontId="11" fillId="2" borderId="4" xfId="0" applyNumberFormat="1" applyFont="1" applyFill="1" applyBorder="1" applyProtection="1">
      <protection locked="0"/>
    </xf>
    <xf numFmtId="43" fontId="11" fillId="2" borderId="7" xfId="0" applyNumberFormat="1" applyFont="1" applyFill="1" applyBorder="1" applyProtection="1">
      <protection locked="0"/>
    </xf>
    <xf numFmtId="4" fontId="11" fillId="2" borderId="7" xfId="0" applyNumberFormat="1" applyFont="1" applyFill="1" applyBorder="1" applyProtection="1">
      <protection locked="0"/>
    </xf>
    <xf numFmtId="43" fontId="11" fillId="0" borderId="54" xfId="1" applyFont="1" applyFill="1" applyBorder="1" applyProtection="1"/>
    <xf numFmtId="14" fontId="11" fillId="2" borderId="11" xfId="0" applyNumberFormat="1" applyFont="1" applyFill="1" applyBorder="1" applyProtection="1">
      <protection locked="0"/>
    </xf>
    <xf numFmtId="43" fontId="11" fillId="2" borderId="22" xfId="0" applyNumberFormat="1" applyFont="1" applyFill="1" applyBorder="1" applyProtection="1">
      <protection locked="0"/>
    </xf>
    <xf numFmtId="4" fontId="11" fillId="2" borderId="22" xfId="0" applyNumberFormat="1" applyFont="1" applyFill="1" applyBorder="1" applyProtection="1">
      <protection locked="0"/>
    </xf>
    <xf numFmtId="14" fontId="11" fillId="2" borderId="8" xfId="0" applyNumberFormat="1" applyFont="1" applyFill="1" applyBorder="1" applyProtection="1">
      <protection locked="0"/>
    </xf>
    <xf numFmtId="43" fontId="11" fillId="2" borderId="0" xfId="0" applyNumberFormat="1" applyFont="1" applyFill="1" applyBorder="1" applyProtection="1">
      <protection locked="0"/>
    </xf>
    <xf numFmtId="14" fontId="11" fillId="2" borderId="11" xfId="0" applyNumberFormat="1" applyFont="1" applyFill="1" applyBorder="1" applyAlignment="1" applyProtection="1">
      <alignment horizontal="right"/>
      <protection locked="0"/>
    </xf>
    <xf numFmtId="4" fontId="11" fillId="2" borderId="55" xfId="0" applyNumberFormat="1" applyFont="1" applyFill="1" applyBorder="1" applyProtection="1">
      <protection locked="0"/>
    </xf>
    <xf numFmtId="7" fontId="11" fillId="2" borderId="11" xfId="2" applyNumberFormat="1" applyFont="1" applyFill="1" applyBorder="1" applyProtection="1">
      <protection locked="0"/>
    </xf>
    <xf numFmtId="4" fontId="11" fillId="2" borderId="8" xfId="0" applyNumberFormat="1" applyFont="1" applyFill="1" applyBorder="1" applyProtection="1">
      <protection locked="0"/>
    </xf>
    <xf numFmtId="4" fontId="11" fillId="2" borderId="11" xfId="0" applyNumberFormat="1" applyFont="1" applyFill="1" applyBorder="1" applyProtection="1">
      <protection locked="0"/>
    </xf>
    <xf numFmtId="43" fontId="11" fillId="2" borderId="22" xfId="1" applyNumberFormat="1" applyFont="1" applyFill="1" applyBorder="1" applyProtection="1">
      <protection locked="0"/>
    </xf>
    <xf numFmtId="4" fontId="11" fillId="2" borderId="11" xfId="5" applyNumberFormat="1" applyFont="1" applyFill="1" applyBorder="1" applyProtection="1">
      <protection locked="0"/>
    </xf>
    <xf numFmtId="14" fontId="11" fillId="3" borderId="16" xfId="0" applyNumberFormat="1" applyFont="1" applyFill="1" applyBorder="1" applyProtection="1"/>
    <xf numFmtId="0" fontId="11" fillId="3" borderId="56" xfId="0" applyFont="1" applyFill="1" applyBorder="1" applyProtection="1"/>
    <xf numFmtId="43" fontId="11" fillId="2" borderId="51" xfId="0" applyNumberFormat="1" applyFont="1" applyFill="1" applyBorder="1" applyProtection="1">
      <protection locked="0"/>
    </xf>
    <xf numFmtId="4" fontId="11" fillId="2" borderId="16" xfId="0" applyNumberFormat="1" applyFont="1" applyFill="1" applyBorder="1" applyProtection="1">
      <protection locked="0"/>
    </xf>
    <xf numFmtId="43" fontId="11" fillId="0" borderId="17" xfId="1" applyFont="1" applyFill="1" applyBorder="1" applyProtection="1"/>
    <xf numFmtId="44" fontId="11" fillId="0" borderId="19" xfId="2" applyFont="1" applyBorder="1" applyProtection="1"/>
    <xf numFmtId="44" fontId="11" fillId="0" borderId="40" xfId="0" applyNumberFormat="1" applyFont="1" applyBorder="1" applyProtection="1"/>
    <xf numFmtId="0" fontId="11" fillId="0" borderId="18" xfId="0" applyFont="1" applyBorder="1"/>
    <xf numFmtId="0" fontId="12" fillId="0" borderId="23" xfId="0" applyFont="1" applyBorder="1" applyAlignment="1">
      <alignment horizontal="left"/>
    </xf>
    <xf numFmtId="167" fontId="11" fillId="2" borderId="21" xfId="0" applyNumberFormat="1" applyFont="1" applyFill="1" applyBorder="1" applyProtection="1">
      <protection locked="0"/>
    </xf>
    <xf numFmtId="4" fontId="11" fillId="2" borderId="21" xfId="0" applyNumberFormat="1" applyFont="1" applyFill="1" applyBorder="1" applyProtection="1">
      <protection locked="0"/>
    </xf>
    <xf numFmtId="4" fontId="11" fillId="2" borderId="57" xfId="0" applyNumberFormat="1" applyFont="1" applyFill="1" applyBorder="1" applyProtection="1">
      <protection locked="0"/>
    </xf>
    <xf numFmtId="167" fontId="11" fillId="2" borderId="11" xfId="0" applyNumberFormat="1" applyFont="1" applyFill="1" applyBorder="1" applyProtection="1">
      <protection locked="0"/>
    </xf>
    <xf numFmtId="167" fontId="11" fillId="0" borderId="17" xfId="0" applyNumberFormat="1" applyFont="1" applyBorder="1" applyAlignment="1">
      <alignment horizontal="center"/>
    </xf>
    <xf numFmtId="44" fontId="11" fillId="0" borderId="17" xfId="0" applyNumberFormat="1" applyFont="1" applyBorder="1"/>
    <xf numFmtId="0" fontId="8" fillId="0" borderId="0" xfId="0" applyFont="1"/>
    <xf numFmtId="0" fontId="24" fillId="0" borderId="72" xfId="0" applyFont="1" applyBorder="1" applyAlignment="1">
      <alignment horizontal="left" wrapText="1" indent="1"/>
    </xf>
    <xf numFmtId="0" fontId="24" fillId="0" borderId="73" xfId="0" applyFont="1" applyBorder="1" applyAlignment="1">
      <alignment horizontal="center" wrapText="1"/>
    </xf>
    <xf numFmtId="0" fontId="24" fillId="0" borderId="74" xfId="0" applyFont="1" applyBorder="1" applyAlignment="1">
      <alignment horizontal="center" wrapText="1"/>
    </xf>
    <xf numFmtId="4" fontId="29" fillId="5" borderId="70" xfId="0" applyNumberFormat="1" applyFont="1" applyFill="1" applyBorder="1" applyAlignment="1">
      <alignment horizontal="right" shrinkToFit="1"/>
    </xf>
    <xf numFmtId="49" fontId="25" fillId="0" borderId="70" xfId="0" applyNumberFormat="1" applyFont="1" applyBorder="1" applyAlignment="1">
      <alignment horizontal="left" wrapText="1" indent="1"/>
    </xf>
    <xf numFmtId="0" fontId="26" fillId="0" borderId="70" xfId="0" applyFont="1" applyBorder="1" applyAlignment="1">
      <alignment horizontal="left" wrapText="1"/>
    </xf>
    <xf numFmtId="0" fontId="0" fillId="5" borderId="70" xfId="0" applyFill="1" applyBorder="1" applyAlignment="1">
      <alignment horizontal="left" wrapText="1" indent="1"/>
    </xf>
    <xf numFmtId="0" fontId="11" fillId="2" borderId="2" xfId="0" applyFont="1" applyFill="1" applyBorder="1" applyAlignment="1" applyProtection="1">
      <alignment horizontal="left"/>
      <protection locked="0"/>
    </xf>
    <xf numFmtId="0" fontId="5" fillId="0" borderId="0" xfId="0" applyFont="1" applyFill="1" applyAlignment="1">
      <alignment horizontal="center"/>
    </xf>
    <xf numFmtId="0" fontId="5" fillId="0" borderId="0" xfId="0" applyFont="1" applyFill="1" applyAlignment="1" applyProtection="1">
      <alignment horizontal="right"/>
    </xf>
    <xf numFmtId="0" fontId="26" fillId="0" borderId="0" xfId="0" applyFont="1"/>
    <xf numFmtId="0" fontId="26" fillId="0" borderId="0" xfId="0" applyFont="1" applyAlignment="1">
      <alignment horizontal="center"/>
    </xf>
    <xf numFmtId="0" fontId="26" fillId="0" borderId="0" xfId="0" applyFont="1" applyAlignment="1">
      <alignment horizontal="right"/>
    </xf>
    <xf numFmtId="0" fontId="27" fillId="0" borderId="0" xfId="0" applyFont="1" applyAlignment="1"/>
    <xf numFmtId="0" fontId="27" fillId="0" borderId="0" xfId="0" applyFont="1" applyAlignment="1">
      <alignment horizontal="center"/>
    </xf>
    <xf numFmtId="0" fontId="27" fillId="0" borderId="75" xfId="0" applyFont="1" applyBorder="1" applyAlignment="1">
      <alignment horizontal="left"/>
    </xf>
    <xf numFmtId="0" fontId="27" fillId="0" borderId="0" xfId="0" applyFont="1" applyAlignment="1">
      <alignment horizontal="right"/>
    </xf>
    <xf numFmtId="0" fontId="30" fillId="0" borderId="0" xfId="0" applyFont="1"/>
    <xf numFmtId="0" fontId="27" fillId="0" borderId="0" xfId="0" applyFont="1" applyAlignment="1">
      <alignment horizontal="left" wrapText="1"/>
    </xf>
    <xf numFmtId="0" fontId="27" fillId="0" borderId="0" xfId="0" applyFont="1"/>
    <xf numFmtId="0" fontId="30" fillId="0" borderId="0" xfId="0" applyFont="1" applyAlignment="1">
      <alignment horizontal="center" wrapText="1"/>
    </xf>
    <xf numFmtId="0" fontId="27" fillId="0" borderId="75" xfId="0" applyFont="1" applyBorder="1" applyAlignment="1">
      <alignment horizontal="center"/>
    </xf>
    <xf numFmtId="0" fontId="30" fillId="0" borderId="0" xfId="0" applyFont="1" applyAlignment="1">
      <alignment horizontal="left" wrapText="1"/>
    </xf>
    <xf numFmtId="0" fontId="31" fillId="0" borderId="0" xfId="0" applyFont="1" applyAlignment="1">
      <alignment horizontal="center" wrapText="1"/>
    </xf>
    <xf numFmtId="0" fontId="12" fillId="0" borderId="20" xfId="0" applyFont="1" applyBorder="1" applyAlignment="1">
      <alignment horizontal="center"/>
    </xf>
    <xf numFmtId="0" fontId="27" fillId="0" borderId="0" xfId="0" applyFont="1" applyAlignment="1">
      <alignment horizontal="left"/>
    </xf>
    <xf numFmtId="0" fontId="12" fillId="0" borderId="0" xfId="0" applyFont="1" applyBorder="1" applyProtection="1"/>
    <xf numFmtId="0" fontId="12" fillId="0" borderId="0" xfId="0" applyFont="1" applyBorder="1" applyAlignment="1" applyProtection="1">
      <alignment horizontal="center"/>
    </xf>
    <xf numFmtId="0" fontId="25" fillId="0" borderId="70" xfId="0" applyFont="1" applyBorder="1" applyAlignment="1">
      <alignment horizontal="left" indent="1"/>
    </xf>
    <xf numFmtId="0" fontId="25" fillId="0" borderId="70" xfId="0" applyFont="1" applyBorder="1" applyAlignment="1">
      <alignment horizontal="center"/>
    </xf>
    <xf numFmtId="0" fontId="29" fillId="0" borderId="70" xfId="0" applyFont="1" applyBorder="1" applyAlignment="1">
      <alignment horizontal="left" wrapText="1" indent="1"/>
    </xf>
    <xf numFmtId="0" fontId="29" fillId="0" borderId="74" xfId="0" applyFont="1" applyBorder="1" applyAlignment="1">
      <alignment horizontal="left" wrapText="1" indent="1"/>
    </xf>
    <xf numFmtId="0" fontId="29" fillId="0" borderId="0" xfId="0" applyFont="1" applyBorder="1" applyAlignment="1">
      <alignment horizontal="left" wrapText="1" indent="1"/>
    </xf>
    <xf numFmtId="0" fontId="29" fillId="0" borderId="76" xfId="0" applyFont="1" applyBorder="1" applyAlignment="1">
      <alignment horizontal="left" wrapText="1" indent="1"/>
    </xf>
    <xf numFmtId="0" fontId="26" fillId="0" borderId="0" xfId="0" applyFont="1" applyBorder="1" applyAlignment="1">
      <alignment horizontal="center" wrapText="1"/>
    </xf>
    <xf numFmtId="0" fontId="0" fillId="0" borderId="77" xfId="0" applyFont="1" applyBorder="1" applyAlignment="1">
      <alignment horizontal="left" wrapText="1" indent="1"/>
    </xf>
    <xf numFmtId="0" fontId="0" fillId="0" borderId="1" xfId="0" applyFont="1" applyBorder="1" applyAlignment="1">
      <alignment horizontal="left" wrapText="1" indent="1"/>
    </xf>
    <xf numFmtId="0" fontId="0" fillId="0" borderId="78" xfId="0" applyFont="1" applyBorder="1" applyAlignment="1">
      <alignment horizontal="left" wrapText="1" indent="1"/>
    </xf>
    <xf numFmtId="4" fontId="0" fillId="0" borderId="70" xfId="0" applyNumberFormat="1" applyFont="1" applyBorder="1" applyAlignment="1">
      <alignment horizontal="right" wrapText="1"/>
    </xf>
    <xf numFmtId="0" fontId="0" fillId="0" borderId="74" xfId="0" applyFont="1" applyBorder="1" applyAlignment="1">
      <alignment horizontal="left" wrapText="1" indent="1"/>
    </xf>
    <xf numFmtId="4" fontId="0" fillId="0" borderId="74" xfId="0" applyNumberFormat="1" applyFont="1" applyBorder="1" applyAlignment="1">
      <alignment horizontal="right" wrapText="1"/>
    </xf>
    <xf numFmtId="4" fontId="0" fillId="0" borderId="0" xfId="0" applyNumberFormat="1" applyFont="1" applyBorder="1" applyAlignment="1">
      <alignment horizontal="right" wrapText="1"/>
    </xf>
    <xf numFmtId="0" fontId="0" fillId="0" borderId="76" xfId="0" applyFont="1" applyBorder="1" applyAlignment="1">
      <alignment horizontal="left" wrapText="1" indent="1"/>
    </xf>
    <xf numFmtId="4" fontId="0" fillId="0" borderId="76" xfId="0" applyNumberFormat="1" applyFont="1" applyBorder="1" applyAlignment="1">
      <alignment horizontal="right" wrapText="1"/>
    </xf>
    <xf numFmtId="4" fontId="0" fillId="5" borderId="70" xfId="0" applyNumberFormat="1" applyFont="1" applyFill="1" applyBorder="1" applyAlignment="1">
      <alignment horizontal="right" wrapText="1"/>
    </xf>
    <xf numFmtId="40" fontId="29" fillId="0" borderId="70" xfId="0" applyNumberFormat="1" applyFont="1" applyBorder="1" applyAlignment="1">
      <alignment horizontal="right" wrapText="1"/>
    </xf>
    <xf numFmtId="0" fontId="28" fillId="0" borderId="70" xfId="0" applyFont="1" applyBorder="1" applyAlignment="1">
      <alignment horizontal="left" wrapText="1" indent="1"/>
    </xf>
    <xf numFmtId="40" fontId="29" fillId="0" borderId="74" xfId="0" applyNumberFormat="1" applyFont="1" applyBorder="1" applyAlignment="1">
      <alignment horizontal="right" wrapText="1"/>
    </xf>
    <xf numFmtId="0" fontId="8" fillId="0" borderId="0" xfId="0" applyFont="1" applyBorder="1" applyAlignment="1">
      <alignment horizontal="center"/>
    </xf>
    <xf numFmtId="0" fontId="28" fillId="0" borderId="70" xfId="4" applyFont="1" applyBorder="1" applyAlignment="1">
      <alignment horizontal="center" wrapText="1"/>
    </xf>
    <xf numFmtId="4" fontId="29" fillId="5" borderId="0" xfId="0" applyNumberFormat="1" applyFont="1" applyFill="1" applyAlignment="1">
      <alignment shrinkToFit="1"/>
    </xf>
    <xf numFmtId="0" fontId="8" fillId="0" borderId="0" xfId="0" applyFont="1" applyAlignment="1">
      <alignment horizontal="left"/>
    </xf>
    <xf numFmtId="0" fontId="12" fillId="0" borderId="52" xfId="0" applyFont="1" applyBorder="1" applyAlignment="1">
      <alignment horizontal="left"/>
    </xf>
    <xf numFmtId="0" fontId="27" fillId="0" borderId="0" xfId="0" applyFont="1" applyBorder="1" applyAlignment="1">
      <alignment horizontal="left"/>
    </xf>
    <xf numFmtId="0" fontId="26" fillId="0" borderId="0" xfId="0" applyFont="1" applyBorder="1"/>
    <xf numFmtId="0" fontId="32" fillId="0" borderId="0" xfId="0" applyFont="1" applyBorder="1" applyAlignment="1">
      <alignment horizontal="center"/>
    </xf>
    <xf numFmtId="0" fontId="11" fillId="0" borderId="0" xfId="0" applyFont="1" applyBorder="1" applyAlignment="1"/>
    <xf numFmtId="0" fontId="11" fillId="0" borderId="58" xfId="0" applyFont="1" applyBorder="1" applyAlignment="1">
      <alignment horizontal="center"/>
    </xf>
    <xf numFmtId="0" fontId="11" fillId="0" borderId="59" xfId="0" applyFont="1" applyBorder="1" applyAlignment="1">
      <alignment horizontal="center"/>
    </xf>
    <xf numFmtId="0" fontId="12" fillId="0" borderId="59" xfId="0" applyFont="1" applyBorder="1" applyAlignment="1">
      <alignment horizontal="left"/>
    </xf>
    <xf numFmtId="0" fontId="11" fillId="2" borderId="60" xfId="0" applyFont="1" applyFill="1" applyBorder="1" applyProtection="1">
      <protection locked="0"/>
    </xf>
    <xf numFmtId="0" fontId="11" fillId="2" borderId="61" xfId="0" applyFont="1" applyFill="1" applyBorder="1" applyProtection="1">
      <protection locked="0"/>
    </xf>
    <xf numFmtId="0" fontId="11" fillId="0" borderId="62" xfId="0" applyFont="1" applyFill="1" applyBorder="1" applyProtection="1"/>
    <xf numFmtId="0" fontId="12" fillId="0" borderId="63" xfId="0" applyFont="1" applyBorder="1"/>
    <xf numFmtId="0" fontId="25" fillId="0" borderId="19" xfId="0" applyFont="1" applyBorder="1" applyAlignment="1">
      <alignment horizontal="center"/>
    </xf>
    <xf numFmtId="44" fontId="11" fillId="0" borderId="0" xfId="1" applyNumberFormat="1" applyFont="1" applyBorder="1"/>
    <xf numFmtId="44" fontId="11" fillId="0" borderId="0" xfId="0" applyNumberFormat="1" applyFont="1" applyBorder="1"/>
    <xf numFmtId="0" fontId="25" fillId="0" borderId="64" xfId="0" applyFont="1" applyBorder="1" applyAlignment="1">
      <alignment horizontal="center"/>
    </xf>
    <xf numFmtId="0" fontId="25" fillId="0" borderId="5" xfId="0" applyFont="1" applyBorder="1" applyAlignment="1">
      <alignment horizontal="center"/>
    </xf>
    <xf numFmtId="0" fontId="25" fillId="0" borderId="4" xfId="0" applyFont="1" applyBorder="1" applyAlignment="1">
      <alignment horizontal="center"/>
    </xf>
    <xf numFmtId="0" fontId="25" fillId="0" borderId="6" xfId="0" applyFont="1" applyBorder="1" applyAlignment="1">
      <alignment horizontal="center"/>
    </xf>
    <xf numFmtId="0" fontId="25" fillId="0" borderId="0" xfId="0" applyFont="1" applyAlignment="1">
      <alignment horizontal="center"/>
    </xf>
    <xf numFmtId="0" fontId="25" fillId="0" borderId="8" xfId="0" applyFont="1" applyBorder="1" applyAlignment="1">
      <alignment horizontal="center"/>
    </xf>
    <xf numFmtId="0" fontId="26" fillId="0" borderId="1" xfId="0" applyFont="1" applyBorder="1" applyAlignment="1">
      <alignment horizontal="center" wrapText="1"/>
    </xf>
    <xf numFmtId="0" fontId="26" fillId="0" borderId="1" xfId="0" applyFont="1" applyBorder="1" applyAlignment="1">
      <alignment horizontal="center"/>
    </xf>
    <xf numFmtId="165" fontId="0" fillId="2" borderId="2" xfId="0" applyNumberFormat="1" applyFill="1" applyBorder="1" applyAlignment="1" applyProtection="1">
      <alignment horizontal="center"/>
      <protection locked="0"/>
    </xf>
    <xf numFmtId="0" fontId="12" fillId="0" borderId="18" xfId="0" applyFont="1" applyBorder="1" applyAlignment="1">
      <alignment horizontal="center"/>
    </xf>
    <xf numFmtId="0" fontId="12" fillId="0" borderId="31" xfId="0" applyFont="1" applyBorder="1" applyAlignment="1">
      <alignment horizontal="center"/>
    </xf>
    <xf numFmtId="0" fontId="12" fillId="0" borderId="30" xfId="0" applyFont="1" applyBorder="1" applyAlignment="1">
      <alignment horizontal="center"/>
    </xf>
    <xf numFmtId="0" fontId="0" fillId="0" borderId="76" xfId="0" applyBorder="1" applyAlignment="1">
      <alignment horizontal="left" wrapText="1" indent="1"/>
    </xf>
    <xf numFmtId="0" fontId="0" fillId="0" borderId="1" xfId="0" applyBorder="1" applyAlignment="1">
      <alignment horizontal="left" wrapText="1"/>
    </xf>
    <xf numFmtId="4" fontId="0" fillId="0" borderId="1" xfId="0" applyNumberFormat="1" applyFont="1" applyBorder="1" applyAlignment="1">
      <alignment horizontal="right" wrapText="1"/>
    </xf>
    <xf numFmtId="0" fontId="0" fillId="0" borderId="70" xfId="0" applyBorder="1" applyAlignment="1">
      <alignment horizontal="left" wrapText="1"/>
    </xf>
    <xf numFmtId="0" fontId="0" fillId="0" borderId="74" xfId="0" applyBorder="1" applyAlignment="1">
      <alignment horizontal="left" wrapText="1" indent="1"/>
    </xf>
    <xf numFmtId="0" fontId="27" fillId="0" borderId="75" xfId="0" applyFont="1" applyBorder="1" applyAlignment="1">
      <alignment horizontal="center"/>
    </xf>
    <xf numFmtId="0" fontId="30" fillId="0" borderId="0" xfId="0" applyFont="1" applyAlignment="1">
      <alignment horizontal="center" wrapText="1"/>
    </xf>
    <xf numFmtId="0" fontId="24" fillId="0" borderId="75" xfId="0" applyFont="1" applyBorder="1" applyAlignment="1"/>
    <xf numFmtId="0" fontId="25" fillId="0" borderId="70" xfId="0" applyFont="1" applyBorder="1" applyAlignment="1">
      <alignment horizontal="center" wrapText="1"/>
    </xf>
    <xf numFmtId="0" fontId="24" fillId="0" borderId="0" xfId="0" applyFont="1" applyBorder="1" applyAlignment="1"/>
    <xf numFmtId="0" fontId="0" fillId="0" borderId="1" xfId="0" applyBorder="1"/>
    <xf numFmtId="0" fontId="24" fillId="0" borderId="1" xfId="0" applyFont="1" applyBorder="1" applyAlignment="1">
      <alignment horizontal="center" wrapText="1"/>
    </xf>
    <xf numFmtId="0" fontId="24" fillId="0" borderId="1" xfId="0" applyFont="1" applyBorder="1" applyAlignment="1">
      <alignment horizontal="center"/>
    </xf>
    <xf numFmtId="4" fontId="25" fillId="0" borderId="1" xfId="0" applyNumberFormat="1" applyFont="1" applyBorder="1"/>
    <xf numFmtId="4" fontId="25" fillId="0" borderId="70" xfId="0" applyNumberFormat="1" applyFont="1" applyBorder="1" applyAlignment="1">
      <alignment horizontal="right" shrinkToFit="1"/>
    </xf>
    <xf numFmtId="4" fontId="25" fillId="5" borderId="70" xfId="0" applyNumberFormat="1" applyFont="1" applyFill="1" applyBorder="1" applyAlignment="1">
      <alignment horizontal="right" shrinkToFit="1"/>
    </xf>
    <xf numFmtId="4" fontId="11" fillId="5" borderId="70" xfId="0" applyNumberFormat="1" applyFont="1" applyFill="1" applyBorder="1" applyAlignment="1">
      <alignment horizontal="right" shrinkToFit="1"/>
    </xf>
    <xf numFmtId="0" fontId="0" fillId="0" borderId="0" xfId="0" applyAlignment="1"/>
    <xf numFmtId="167" fontId="11" fillId="3" borderId="16" xfId="5" applyNumberFormat="1" applyFont="1" applyFill="1" applyBorder="1" applyAlignment="1" applyProtection="1">
      <alignment horizontal="center"/>
    </xf>
    <xf numFmtId="4" fontId="11" fillId="3" borderId="8" xfId="5" applyNumberFormat="1" applyFont="1" applyFill="1" applyBorder="1" applyAlignment="1" applyProtection="1">
      <alignment horizontal="center" shrinkToFit="1"/>
    </xf>
    <xf numFmtId="14" fontId="11" fillId="3" borderId="16" xfId="0" applyNumberFormat="1" applyFont="1" applyFill="1" applyBorder="1" applyAlignment="1" applyProtection="1">
      <alignment horizontal="center" shrinkToFit="1"/>
    </xf>
    <xf numFmtId="0" fontId="11" fillId="3" borderId="16" xfId="0" applyFont="1" applyFill="1" applyBorder="1" applyAlignment="1" applyProtection="1">
      <alignment horizontal="center"/>
    </xf>
    <xf numFmtId="0" fontId="24" fillId="0" borderId="70" xfId="4" applyFont="1" applyBorder="1" applyAlignment="1">
      <alignment horizontal="center" wrapText="1"/>
    </xf>
    <xf numFmtId="4" fontId="25" fillId="5" borderId="1" xfId="0" applyNumberFormat="1" applyFont="1" applyFill="1" applyBorder="1"/>
    <xf numFmtId="167" fontId="11" fillId="0" borderId="11" xfId="0" applyNumberFormat="1" applyFont="1" applyFill="1" applyBorder="1" applyAlignment="1" applyProtection="1">
      <alignment horizontal="center"/>
    </xf>
    <xf numFmtId="0" fontId="15" fillId="0" borderId="0" xfId="0" applyFont="1"/>
    <xf numFmtId="0" fontId="5" fillId="0" borderId="0" xfId="0" applyFont="1"/>
    <xf numFmtId="43" fontId="11" fillId="3" borderId="8" xfId="1" applyFont="1" applyFill="1" applyBorder="1" applyAlignment="1" applyProtection="1">
      <alignment horizontal="center"/>
    </xf>
    <xf numFmtId="39" fontId="11" fillId="3" borderId="8" xfId="1" applyNumberFormat="1" applyFont="1" applyFill="1" applyBorder="1" applyAlignment="1" applyProtection="1">
      <alignment horizontal="center"/>
    </xf>
    <xf numFmtId="43" fontId="11" fillId="3" borderId="8" xfId="1" applyFont="1" applyFill="1" applyBorder="1" applyAlignment="1" applyProtection="1">
      <alignment horizontal="center" shrinkToFit="1"/>
    </xf>
    <xf numFmtId="14" fontId="11" fillId="3" borderId="11" xfId="1" applyNumberFormat="1" applyFont="1" applyFill="1" applyBorder="1" applyAlignment="1" applyProtection="1">
      <alignment horizontal="center" shrinkToFit="1"/>
    </xf>
    <xf numFmtId="0" fontId="25" fillId="0" borderId="79" xfId="0" applyFont="1" applyBorder="1" applyAlignment="1">
      <alignment horizontal="center" wrapText="1"/>
    </xf>
    <xf numFmtId="0" fontId="26" fillId="0" borderId="65" xfId="0" applyFont="1" applyBorder="1" applyAlignment="1">
      <alignment horizontal="left" wrapText="1" indent="1"/>
    </xf>
    <xf numFmtId="0" fontId="0" fillId="0" borderId="65" xfId="0" applyFont="1" applyBorder="1" applyAlignment="1">
      <alignment horizontal="left" wrapText="1" indent="1"/>
    </xf>
    <xf numFmtId="4" fontId="0" fillId="0" borderId="66" xfId="0" applyNumberFormat="1" applyFont="1" applyBorder="1" applyAlignment="1">
      <alignment horizontal="right" wrapText="1"/>
    </xf>
    <xf numFmtId="0" fontId="26" fillId="0" borderId="66" xfId="0" applyFont="1" applyBorder="1" applyAlignment="1">
      <alignment horizontal="center" wrapText="1"/>
    </xf>
    <xf numFmtId="40" fontId="29" fillId="0" borderId="66" xfId="0" applyNumberFormat="1" applyFont="1" applyBorder="1"/>
    <xf numFmtId="0" fontId="29" fillId="0" borderId="65" xfId="0" applyFont="1" applyBorder="1" applyAlignment="1">
      <alignment horizontal="left" wrapText="1" indent="1"/>
    </xf>
    <xf numFmtId="0" fontId="29" fillId="0" borderId="79" xfId="0" applyFont="1" applyBorder="1" applyAlignment="1">
      <alignment horizontal="left" indent="1"/>
    </xf>
    <xf numFmtId="0" fontId="29" fillId="0" borderId="79" xfId="0" applyFont="1" applyBorder="1" applyAlignment="1">
      <alignment horizontal="left" wrapText="1" indent="1"/>
    </xf>
    <xf numFmtId="0" fontId="25" fillId="0" borderId="79" xfId="0" applyFont="1" applyBorder="1" applyAlignment="1">
      <alignment horizontal="center"/>
    </xf>
    <xf numFmtId="0" fontId="25" fillId="0" borderId="79" xfId="0" applyFont="1" applyBorder="1" applyAlignment="1">
      <alignment horizontal="left" indent="1"/>
    </xf>
    <xf numFmtId="4" fontId="29" fillId="0" borderId="80" xfId="0" applyNumberFormat="1" applyFont="1" applyBorder="1" applyAlignment="1">
      <alignment shrinkToFit="1"/>
    </xf>
    <xf numFmtId="49" fontId="23" fillId="2" borderId="4" xfId="3" applyNumberFormat="1" applyFill="1" applyBorder="1" applyAlignment="1" applyProtection="1">
      <alignment horizontal="left" shrinkToFit="1"/>
      <protection locked="0"/>
    </xf>
    <xf numFmtId="49" fontId="11" fillId="2" borderId="11" xfId="1" applyNumberFormat="1" applyFont="1" applyFill="1" applyBorder="1" applyAlignment="1" applyProtection="1">
      <alignment horizontal="left" shrinkToFit="1"/>
      <protection locked="0"/>
    </xf>
    <xf numFmtId="49" fontId="11" fillId="2" borderId="8" xfId="1" applyNumberFormat="1" applyFont="1" applyFill="1" applyBorder="1" applyAlignment="1" applyProtection="1">
      <alignment horizontal="left" shrinkToFit="1"/>
      <protection locked="0"/>
    </xf>
    <xf numFmtId="0" fontId="25" fillId="0" borderId="58" xfId="0" applyFont="1" applyBorder="1" applyAlignment="1">
      <alignment horizontal="center"/>
    </xf>
    <xf numFmtId="0" fontId="25" fillId="0" borderId="37" xfId="0" applyFont="1" applyBorder="1" applyAlignment="1">
      <alignment horizontal="center"/>
    </xf>
    <xf numFmtId="0" fontId="0" fillId="6" borderId="2" xfId="0" applyFill="1" applyBorder="1" applyAlignment="1" applyProtection="1">
      <alignment horizontal="center"/>
      <protection locked="0"/>
    </xf>
    <xf numFmtId="165" fontId="0" fillId="5" borderId="0" xfId="0" applyNumberFormat="1" applyFill="1" applyBorder="1" applyAlignment="1" applyProtection="1">
      <alignment horizontal="left"/>
    </xf>
    <xf numFmtId="164" fontId="2" fillId="5" borderId="0" xfId="0" applyNumberFormat="1" applyFont="1" applyFill="1" applyBorder="1" applyAlignment="1" applyProtection="1">
      <alignment horizontal="right"/>
    </xf>
    <xf numFmtId="4" fontId="29" fillId="6" borderId="70" xfId="0" applyNumberFormat="1" applyFont="1" applyFill="1" applyBorder="1" applyAlignment="1" applyProtection="1">
      <alignment horizontal="right" shrinkToFit="1"/>
      <protection locked="0"/>
    </xf>
    <xf numFmtId="0" fontId="0" fillId="6" borderId="70" xfId="0" applyFont="1" applyFill="1" applyBorder="1" applyAlignment="1" applyProtection="1">
      <alignment horizontal="left" wrapText="1" indent="1"/>
      <protection locked="0"/>
    </xf>
    <xf numFmtId="0" fontId="0" fillId="6" borderId="70" xfId="0" applyFill="1" applyBorder="1" applyAlignment="1" applyProtection="1">
      <alignment horizontal="left" wrapText="1" indent="1"/>
      <protection locked="0"/>
    </xf>
    <xf numFmtId="4" fontId="29" fillId="5" borderId="70" xfId="0" applyNumberFormat="1" applyFont="1" applyFill="1" applyBorder="1" applyAlignment="1" applyProtection="1">
      <alignment horizontal="right" shrinkToFit="1"/>
    </xf>
    <xf numFmtId="4" fontId="0" fillId="6" borderId="81" xfId="0" applyNumberFormat="1" applyFill="1" applyBorder="1" applyAlignment="1" applyProtection="1">
      <alignment horizontal="right" wrapText="1"/>
      <protection locked="0"/>
    </xf>
    <xf numFmtId="4" fontId="0" fillId="6" borderId="76" xfId="0" applyNumberFormat="1" applyFill="1" applyBorder="1" applyAlignment="1" applyProtection="1">
      <alignment horizontal="right" wrapText="1"/>
      <protection locked="0"/>
    </xf>
    <xf numFmtId="4" fontId="0" fillId="6" borderId="70" xfId="0" applyNumberFormat="1" applyFill="1" applyBorder="1" applyAlignment="1" applyProtection="1">
      <alignment horizontal="right" wrapText="1"/>
      <protection locked="0"/>
    </xf>
    <xf numFmtId="40" fontId="29" fillId="6" borderId="70" xfId="0" applyNumberFormat="1" applyFont="1" applyFill="1" applyBorder="1" applyAlignment="1" applyProtection="1">
      <alignment horizontal="right" wrapText="1"/>
      <protection locked="0"/>
    </xf>
    <xf numFmtId="40" fontId="29" fillId="0" borderId="70" xfId="0" applyNumberFormat="1" applyFont="1" applyBorder="1" applyAlignment="1" applyProtection="1">
      <alignment horizontal="right" wrapText="1"/>
    </xf>
    <xf numFmtId="40" fontId="29" fillId="5" borderId="70" xfId="0" applyNumberFormat="1" applyFont="1" applyFill="1" applyBorder="1" applyAlignment="1" applyProtection="1">
      <alignment horizontal="right" wrapText="1"/>
    </xf>
    <xf numFmtId="0" fontId="29" fillId="6" borderId="76" xfId="0" applyFont="1" applyFill="1" applyBorder="1" applyAlignment="1" applyProtection="1">
      <alignment horizontal="left" wrapText="1" indent="1"/>
      <protection locked="0"/>
    </xf>
    <xf numFmtId="40" fontId="29" fillId="6" borderId="76" xfId="0" applyNumberFormat="1" applyFont="1" applyFill="1" applyBorder="1" applyAlignment="1" applyProtection="1">
      <alignment horizontal="right" wrapText="1"/>
      <protection locked="0"/>
    </xf>
    <xf numFmtId="0" fontId="29" fillId="6" borderId="70" xfId="0" applyFont="1" applyFill="1" applyBorder="1" applyAlignment="1" applyProtection="1">
      <alignment horizontal="left" wrapText="1" indent="1"/>
      <protection locked="0"/>
    </xf>
    <xf numFmtId="3" fontId="29" fillId="6" borderId="1" xfId="0" applyNumberFormat="1" applyFont="1" applyFill="1" applyBorder="1" applyProtection="1">
      <protection locked="0"/>
    </xf>
    <xf numFmtId="43" fontId="11" fillId="5" borderId="16" xfId="0" applyNumberFormat="1" applyFont="1" applyFill="1" applyBorder="1" applyAlignment="1" applyProtection="1">
      <alignment shrinkToFit="1"/>
    </xf>
    <xf numFmtId="43" fontId="11" fillId="5" borderId="11" xfId="0" applyNumberFormat="1" applyFont="1" applyFill="1" applyBorder="1" applyAlignment="1" applyProtection="1">
      <alignment horizontal="right" shrinkToFit="1"/>
    </xf>
    <xf numFmtId="43" fontId="11" fillId="5" borderId="12" xfId="1" applyFont="1" applyFill="1" applyBorder="1" applyAlignment="1" applyProtection="1">
      <alignment shrinkToFit="1"/>
    </xf>
    <xf numFmtId="43" fontId="11" fillId="5" borderId="0" xfId="1" applyFont="1" applyFill="1" applyAlignment="1" applyProtection="1">
      <alignment shrinkToFit="1"/>
    </xf>
    <xf numFmtId="43" fontId="11" fillId="5" borderId="16" xfId="1" applyFont="1" applyFill="1" applyBorder="1" applyAlignment="1" applyProtection="1">
      <alignment shrinkToFit="1"/>
    </xf>
    <xf numFmtId="43" fontId="11" fillId="2" borderId="14" xfId="1" applyFont="1" applyFill="1" applyBorder="1" applyProtection="1">
      <protection locked="0"/>
    </xf>
    <xf numFmtId="0" fontId="11" fillId="0" borderId="16" xfId="0" applyFont="1" applyFill="1" applyBorder="1" applyProtection="1"/>
    <xf numFmtId="0" fontId="11" fillId="5" borderId="51" xfId="0" applyFont="1" applyFill="1" applyBorder="1" applyProtection="1"/>
    <xf numFmtId="5" fontId="11" fillId="0" borderId="0" xfId="2" applyNumberFormat="1" applyFont="1" applyFill="1" applyBorder="1" applyAlignment="1" applyProtection="1">
      <alignment horizontal="right"/>
    </xf>
    <xf numFmtId="4" fontId="11" fillId="5" borderId="11" xfId="0" applyNumberFormat="1" applyFont="1" applyFill="1" applyBorder="1" applyProtection="1"/>
    <xf numFmtId="0" fontId="12" fillId="0" borderId="63" xfId="0" applyFont="1" applyBorder="1" applyProtection="1"/>
    <xf numFmtId="167" fontId="11" fillId="0" borderId="17" xfId="0" applyNumberFormat="1" applyFont="1" applyBorder="1" applyAlignment="1" applyProtection="1">
      <alignment horizontal="center"/>
    </xf>
    <xf numFmtId="44" fontId="11" fillId="0" borderId="17" xfId="0" applyNumberFormat="1" applyFont="1" applyBorder="1" applyProtection="1"/>
    <xf numFmtId="0" fontId="25" fillId="6" borderId="70" xfId="0" applyFont="1" applyFill="1" applyBorder="1" applyAlignment="1" applyProtection="1">
      <alignment horizontal="left" wrapText="1" indent="1"/>
      <protection locked="0"/>
    </xf>
    <xf numFmtId="4" fontId="25" fillId="6" borderId="70" xfId="0" applyNumberFormat="1" applyFont="1" applyFill="1" applyBorder="1" applyAlignment="1" applyProtection="1">
      <alignment horizontal="right" shrinkToFit="1"/>
      <protection locked="0"/>
    </xf>
    <xf numFmtId="4" fontId="25" fillId="0" borderId="70" xfId="0" applyNumberFormat="1" applyFont="1" applyBorder="1" applyAlignment="1" applyProtection="1">
      <alignment horizontal="right" shrinkToFit="1"/>
    </xf>
    <xf numFmtId="0" fontId="25" fillId="6" borderId="1" xfId="0" applyFont="1" applyFill="1" applyBorder="1" applyAlignment="1" applyProtection="1">
      <alignment horizontal="left"/>
      <protection locked="0"/>
    </xf>
    <xf numFmtId="4" fontId="25" fillId="6" borderId="1" xfId="0" applyNumberFormat="1" applyFont="1" applyFill="1" applyBorder="1" applyProtection="1">
      <protection locked="0"/>
    </xf>
    <xf numFmtId="49" fontId="11" fillId="0" borderId="11" xfId="0" applyNumberFormat="1" applyFont="1" applyFill="1" applyBorder="1" applyProtection="1"/>
    <xf numFmtId="0" fontId="11" fillId="0" borderId="11" xfId="0" applyFont="1" applyFill="1" applyBorder="1" applyAlignment="1" applyProtection="1">
      <alignment horizontal="center"/>
    </xf>
    <xf numFmtId="0" fontId="11" fillId="0" borderId="11" xfId="0" applyFont="1" applyFill="1" applyBorder="1" applyAlignment="1" applyProtection="1">
      <alignment horizontal="left"/>
    </xf>
    <xf numFmtId="14" fontId="11" fillId="0" borderId="11" xfId="1" applyNumberFormat="1" applyFont="1" applyFill="1" applyBorder="1" applyAlignment="1" applyProtection="1">
      <alignment shrinkToFit="1"/>
    </xf>
    <xf numFmtId="43" fontId="11" fillId="0" borderId="11" xfId="0" applyNumberFormat="1" applyFont="1" applyFill="1" applyBorder="1" applyAlignment="1" applyProtection="1">
      <alignment shrinkToFit="1"/>
    </xf>
    <xf numFmtId="167" fontId="11" fillId="0" borderId="11" xfId="5" applyNumberFormat="1" applyFont="1" applyFill="1" applyBorder="1" applyAlignment="1" applyProtection="1">
      <alignment horizontal="right"/>
    </xf>
    <xf numFmtId="43" fontId="11" fillId="0" borderId="11" xfId="0" applyNumberFormat="1" applyFont="1" applyFill="1" applyBorder="1" applyAlignment="1" applyProtection="1">
      <alignment horizontal="right" shrinkToFit="1"/>
    </xf>
    <xf numFmtId="43" fontId="11" fillId="0" borderId="15" xfId="1" applyFont="1" applyFill="1" applyBorder="1" applyAlignment="1" applyProtection="1">
      <alignment shrinkToFit="1"/>
    </xf>
    <xf numFmtId="14" fontId="11" fillId="0" borderId="11" xfId="0" applyNumberFormat="1" applyFont="1" applyFill="1" applyBorder="1" applyAlignment="1" applyProtection="1">
      <alignment shrinkToFit="1"/>
    </xf>
    <xf numFmtId="0" fontId="11" fillId="0" borderId="11" xfId="0" applyFont="1" applyFill="1" applyBorder="1" applyAlignment="1" applyProtection="1"/>
    <xf numFmtId="49" fontId="11" fillId="0" borderId="11" xfId="1" applyNumberFormat="1" applyFont="1" applyFill="1" applyBorder="1" applyAlignment="1" applyProtection="1">
      <alignment horizontal="left"/>
    </xf>
    <xf numFmtId="14" fontId="11" fillId="0" borderId="11" xfId="1" applyNumberFormat="1" applyFont="1" applyFill="1" applyBorder="1" applyAlignment="1" applyProtection="1">
      <alignment horizontal="center" shrinkToFit="1"/>
    </xf>
    <xf numFmtId="39" fontId="11" fillId="0" borderId="11" xfId="1" applyNumberFormat="1" applyFont="1" applyFill="1" applyBorder="1" applyAlignment="1" applyProtection="1">
      <alignment horizontal="right"/>
    </xf>
    <xf numFmtId="43" fontId="11" fillId="0" borderId="22" xfId="1" applyFont="1" applyFill="1" applyBorder="1" applyAlignment="1" applyProtection="1">
      <alignment shrinkToFit="1"/>
    </xf>
    <xf numFmtId="4" fontId="11" fillId="0" borderId="11" xfId="5" applyNumberFormat="1" applyFont="1" applyFill="1" applyBorder="1" applyAlignment="1" applyProtection="1">
      <alignment horizontal="right" shrinkToFit="1"/>
    </xf>
    <xf numFmtId="43" fontId="11" fillId="0" borderId="8" xfId="1" applyFont="1" applyFill="1" applyBorder="1" applyAlignment="1" applyProtection="1">
      <alignment shrinkToFit="1"/>
    </xf>
    <xf numFmtId="167" fontId="11" fillId="0" borderId="11" xfId="0" applyNumberFormat="1" applyFont="1" applyFill="1" applyBorder="1" applyProtection="1"/>
    <xf numFmtId="4" fontId="11" fillId="0" borderId="11" xfId="0" applyNumberFormat="1" applyFont="1" applyFill="1" applyBorder="1" applyProtection="1"/>
    <xf numFmtId="4" fontId="11" fillId="0" borderId="55" xfId="0" applyNumberFormat="1" applyFont="1" applyFill="1" applyBorder="1" applyProtection="1"/>
    <xf numFmtId="49" fontId="11" fillId="0" borderId="16" xfId="0" applyNumberFormat="1" applyFont="1" applyFill="1" applyBorder="1" applyProtection="1"/>
    <xf numFmtId="14" fontId="11" fillId="0" borderId="16" xfId="0" applyNumberFormat="1" applyFont="1" applyFill="1" applyBorder="1" applyAlignment="1" applyProtection="1">
      <alignment horizontal="center"/>
    </xf>
    <xf numFmtId="0" fontId="11" fillId="0" borderId="16" xfId="0" applyFont="1" applyFill="1" applyBorder="1" applyAlignment="1" applyProtection="1">
      <alignment horizontal="left" shrinkToFit="1"/>
    </xf>
    <xf numFmtId="2" fontId="11" fillId="0" borderId="16" xfId="0" applyNumberFormat="1" applyFont="1" applyFill="1" applyBorder="1" applyAlignment="1" applyProtection="1">
      <alignment shrinkToFit="1"/>
    </xf>
    <xf numFmtId="43" fontId="11" fillId="0" borderId="16" xfId="1" applyFont="1" applyFill="1" applyBorder="1" applyAlignment="1" applyProtection="1">
      <alignment shrinkToFit="1"/>
    </xf>
    <xf numFmtId="49" fontId="11" fillId="0" borderId="16" xfId="0" applyNumberFormat="1" applyFont="1" applyFill="1" applyBorder="1" applyAlignment="1" applyProtection="1">
      <alignment horizontal="left"/>
    </xf>
    <xf numFmtId="0" fontId="11" fillId="0" borderId="16" xfId="0" applyFont="1" applyFill="1" applyBorder="1" applyAlignment="1" applyProtection="1">
      <alignment horizontal="center"/>
    </xf>
    <xf numFmtId="0" fontId="11" fillId="0" borderId="51" xfId="0" applyFont="1" applyFill="1" applyBorder="1" applyAlignment="1" applyProtection="1">
      <alignment horizontal="left"/>
    </xf>
    <xf numFmtId="2" fontId="11" fillId="0" borderId="16" xfId="0" applyNumberFormat="1" applyFont="1" applyFill="1" applyBorder="1" applyAlignment="1" applyProtection="1">
      <alignment horizontal="right"/>
    </xf>
    <xf numFmtId="43" fontId="11" fillId="0" borderId="51" xfId="1" applyFont="1" applyFill="1" applyBorder="1" applyProtection="1"/>
    <xf numFmtId="43" fontId="11" fillId="0" borderId="16" xfId="1" applyFont="1" applyFill="1" applyBorder="1" applyAlignment="1" applyProtection="1">
      <alignment horizontal="right"/>
    </xf>
    <xf numFmtId="0" fontId="0" fillId="2" borderId="2" xfId="0" applyFill="1" applyBorder="1" applyAlignment="1" applyProtection="1">
      <alignment horizontal="left"/>
      <protection locked="0"/>
    </xf>
    <xf numFmtId="43" fontId="11" fillId="2" borderId="0" xfId="0" applyNumberFormat="1" applyFont="1" applyFill="1" applyAlignment="1" applyProtection="1">
      <alignment horizontal="left"/>
      <protection locked="0"/>
    </xf>
    <xf numFmtId="43" fontId="11" fillId="2" borderId="22" xfId="0" applyNumberFormat="1" applyFont="1" applyFill="1" applyBorder="1" applyAlignment="1" applyProtection="1">
      <alignment horizontal="left"/>
      <protection locked="0"/>
    </xf>
    <xf numFmtId="43" fontId="11" fillId="2" borderId="24" xfId="0" applyNumberFormat="1" applyFont="1" applyFill="1" applyBorder="1" applyAlignment="1" applyProtection="1">
      <alignment horizontal="left"/>
      <protection locked="0"/>
    </xf>
    <xf numFmtId="14" fontId="11" fillId="2" borderId="12" xfId="0" applyNumberFormat="1" applyFont="1" applyFill="1" applyBorder="1" applyAlignment="1" applyProtection="1">
      <alignment horizontal="center"/>
      <protection locked="0"/>
    </xf>
    <xf numFmtId="43" fontId="11" fillId="2" borderId="11" xfId="0" applyNumberFormat="1" applyFont="1" applyFill="1" applyBorder="1" applyAlignment="1" applyProtection="1">
      <alignment horizontal="left"/>
      <protection locked="0"/>
    </xf>
    <xf numFmtId="0" fontId="0" fillId="0" borderId="0" xfId="0" applyAlignment="1">
      <alignment horizontal="left"/>
    </xf>
    <xf numFmtId="0" fontId="0" fillId="0" borderId="0" xfId="0" applyAlignment="1">
      <alignment vertical="top" wrapText="1"/>
    </xf>
    <xf numFmtId="0" fontId="33"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wrapText="1"/>
    </xf>
    <xf numFmtId="0" fontId="0" fillId="6" borderId="2" xfId="0" applyFill="1" applyBorder="1" applyAlignment="1" applyProtection="1">
      <alignment horizontal="center"/>
      <protection locked="0"/>
    </xf>
    <xf numFmtId="0" fontId="11" fillId="0" borderId="67" xfId="0" applyFont="1" applyBorder="1" applyAlignment="1" applyProtection="1">
      <alignment horizontal="center"/>
    </xf>
    <xf numFmtId="0" fontId="0" fillId="0" borderId="0" xfId="0" applyBorder="1" applyAlignment="1" applyProtection="1">
      <alignment horizontal="center"/>
    </xf>
    <xf numFmtId="0" fontId="11" fillId="0" borderId="0" xfId="0" applyFont="1" applyBorder="1" applyAlignment="1" applyProtection="1">
      <alignment horizontal="center"/>
    </xf>
    <xf numFmtId="0" fontId="11" fillId="0" borderId="2" xfId="0" applyFont="1" applyFill="1" applyBorder="1" applyAlignment="1" applyProtection="1"/>
    <xf numFmtId="0" fontId="10" fillId="2" borderId="2" xfId="0" applyFont="1" applyFill="1" applyBorder="1" applyAlignment="1" applyProtection="1">
      <alignment horizontal="center"/>
      <protection locked="0"/>
    </xf>
    <xf numFmtId="0" fontId="5" fillId="0" borderId="0" xfId="0" applyFont="1" applyBorder="1" applyAlignment="1" applyProtection="1">
      <alignment horizontal="left" shrinkToFit="1"/>
    </xf>
    <xf numFmtId="0" fontId="0" fillId="0" borderId="0" xfId="0" applyBorder="1" applyAlignment="1">
      <alignment shrinkToFit="1"/>
    </xf>
    <xf numFmtId="0" fontId="8" fillId="0" borderId="0" xfId="0" applyFont="1" applyBorder="1" applyAlignment="1" applyProtection="1">
      <alignment horizontal="center"/>
    </xf>
    <xf numFmtId="0" fontId="0" fillId="2" borderId="2" xfId="0" applyFill="1" applyBorder="1" applyAlignment="1" applyProtection="1">
      <alignment horizontal="left"/>
      <protection locked="0"/>
    </xf>
    <xf numFmtId="0" fontId="0" fillId="4" borderId="2" xfId="0" applyFill="1" applyBorder="1" applyAlignment="1" applyProtection="1">
      <alignment horizontal="left"/>
      <protection locked="0"/>
    </xf>
    <xf numFmtId="0" fontId="7" fillId="0" borderId="0" xfId="0" applyFont="1" applyBorder="1" applyAlignment="1" applyProtection="1">
      <alignment horizontal="left" vertical="top" wrapText="1"/>
    </xf>
    <xf numFmtId="0" fontId="4" fillId="0" borderId="0" xfId="0" applyFont="1" applyBorder="1" applyAlignment="1" applyProtection="1">
      <alignment horizontal="center"/>
    </xf>
    <xf numFmtId="0" fontId="1" fillId="0" borderId="0" xfId="0" applyFont="1" applyBorder="1" applyAlignment="1" applyProtection="1">
      <alignment horizontal="center"/>
    </xf>
    <xf numFmtId="0" fontId="3" fillId="0" borderId="0" xfId="0" applyFont="1" applyBorder="1" applyAlignment="1" applyProtection="1">
      <alignment horizontal="center"/>
    </xf>
    <xf numFmtId="0" fontId="15" fillId="2" borderId="2" xfId="0" applyFont="1" applyFill="1" applyBorder="1" applyAlignment="1" applyProtection="1">
      <alignment horizontal="center" shrinkToFit="1"/>
      <protection locked="0"/>
    </xf>
    <xf numFmtId="0" fontId="26" fillId="0" borderId="2" xfId="0" applyFont="1" applyBorder="1" applyAlignment="1" applyProtection="1">
      <alignment horizontal="center" shrinkToFit="1"/>
      <protection locked="0"/>
    </xf>
    <xf numFmtId="0" fontId="27" fillId="0" borderId="0" xfId="0" applyFont="1" applyAlignment="1">
      <alignment horizontal="center"/>
    </xf>
    <xf numFmtId="0" fontId="0" fillId="0" borderId="82" xfId="0" applyBorder="1" applyAlignment="1">
      <alignment horizontal="center"/>
    </xf>
    <xf numFmtId="0" fontId="31" fillId="0" borderId="0" xfId="0" applyFont="1" applyAlignment="1">
      <alignment horizontal="center" wrapText="1"/>
    </xf>
    <xf numFmtId="0" fontId="27" fillId="0" borderId="75" xfId="0" applyFont="1" applyBorder="1" applyAlignment="1">
      <alignment horizontal="center"/>
    </xf>
    <xf numFmtId="0" fontId="31" fillId="0" borderId="0" xfId="0" applyFont="1" applyAlignment="1">
      <alignment horizontal="center"/>
    </xf>
    <xf numFmtId="0" fontId="0" fillId="0" borderId="67" xfId="0" applyFont="1" applyBorder="1" applyAlignment="1">
      <alignment horizontal="center" wrapText="1"/>
    </xf>
    <xf numFmtId="0" fontId="34" fillId="0" borderId="0" xfId="0" applyFont="1" applyAlignment="1">
      <alignment horizontal="center"/>
    </xf>
    <xf numFmtId="0" fontId="30" fillId="0" borderId="0" xfId="0" applyFont="1" applyAlignment="1">
      <alignment horizontal="center" wrapText="1"/>
    </xf>
    <xf numFmtId="0" fontId="25" fillId="6" borderId="82" xfId="0" applyFont="1" applyFill="1" applyBorder="1" applyAlignment="1" applyProtection="1">
      <alignment horizontal="left" wrapText="1"/>
      <protection locked="0"/>
    </xf>
    <xf numFmtId="0" fontId="0" fillId="6" borderId="82" xfId="0" applyFill="1" applyBorder="1" applyAlignment="1" applyProtection="1">
      <protection locked="0"/>
    </xf>
    <xf numFmtId="0" fontId="27" fillId="0" borderId="75" xfId="0" applyFont="1" applyBorder="1" applyAlignment="1">
      <alignment horizontal="center" wrapText="1"/>
    </xf>
    <xf numFmtId="0" fontId="27" fillId="0" borderId="0" xfId="0" applyFont="1" applyAlignment="1">
      <alignment horizontal="right"/>
    </xf>
    <xf numFmtId="0" fontId="35" fillId="0" borderId="0" xfId="0" applyFont="1" applyAlignment="1">
      <alignment horizontal="center"/>
    </xf>
    <xf numFmtId="0" fontId="19" fillId="0" borderId="0" xfId="0" applyFont="1" applyAlignment="1">
      <alignment horizontal="center"/>
    </xf>
    <xf numFmtId="0" fontId="34" fillId="0" borderId="75" xfId="0" applyFont="1" applyBorder="1" applyAlignment="1">
      <alignment horizontal="center"/>
    </xf>
    <xf numFmtId="0" fontId="10" fillId="0" borderId="20" xfId="0" applyFont="1" applyBorder="1" applyAlignment="1">
      <alignment horizontal="center"/>
    </xf>
    <xf numFmtId="0" fontId="27" fillId="0" borderId="2" xfId="0" applyFont="1" applyBorder="1"/>
    <xf numFmtId="0" fontId="8" fillId="0" borderId="0" xfId="0" applyFont="1" applyBorder="1" applyAlignment="1">
      <alignment horizontal="center"/>
    </xf>
    <xf numFmtId="0" fontId="5" fillId="0" borderId="2" xfId="0" applyFont="1" applyFill="1" applyBorder="1" applyAlignment="1" applyProtection="1">
      <alignment horizontal="left"/>
    </xf>
    <xf numFmtId="0" fontId="5" fillId="0" borderId="0" xfId="0" applyFont="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0" fontId="11" fillId="0" borderId="10" xfId="0" applyFont="1" applyBorder="1" applyAlignment="1">
      <alignment horizontal="center"/>
    </xf>
    <xf numFmtId="0" fontId="11" fillId="0" borderId="8" xfId="0" applyFont="1" applyBorder="1" applyAlignment="1">
      <alignment horizontal="center"/>
    </xf>
    <xf numFmtId="0" fontId="10" fillId="0" borderId="0" xfId="0" applyFont="1" applyAlignment="1">
      <alignment horizontal="center"/>
    </xf>
    <xf numFmtId="0" fontId="11" fillId="0" borderId="68" xfId="0" applyFont="1" applyBorder="1" applyAlignment="1">
      <alignment horizontal="center"/>
    </xf>
    <xf numFmtId="0" fontId="0" fillId="0" borderId="69" xfId="0" applyBorder="1" applyAlignment="1">
      <alignment horizontal="center"/>
    </xf>
    <xf numFmtId="0" fontId="11" fillId="0" borderId="0" xfId="0" applyFont="1" applyAlignment="1">
      <alignment horizontal="center"/>
    </xf>
    <xf numFmtId="0" fontId="11" fillId="0" borderId="0" xfId="0" applyFont="1" applyAlignment="1">
      <alignment horizontal="left"/>
    </xf>
    <xf numFmtId="0" fontId="26" fillId="0" borderId="2" xfId="0" applyFont="1" applyBorder="1" applyAlignment="1">
      <alignment horizontal="left"/>
    </xf>
    <xf numFmtId="0" fontId="3" fillId="0" borderId="0" xfId="0" applyFont="1" applyAlignment="1">
      <alignment horizontal="center"/>
    </xf>
    <xf numFmtId="0" fontId="26" fillId="0" borderId="2" xfId="0" applyFont="1" applyBorder="1"/>
    <xf numFmtId="0" fontId="11" fillId="0" borderId="8" xfId="0" applyFont="1" applyBorder="1" applyAlignment="1">
      <alignment horizontal="center" wrapText="1"/>
    </xf>
    <xf numFmtId="0" fontId="0" fillId="0" borderId="8" xfId="0" applyBorder="1" applyAlignment="1">
      <alignment horizontal="center" wrapText="1"/>
    </xf>
    <xf numFmtId="0" fontId="0" fillId="0" borderId="19" xfId="0" applyBorder="1" applyAlignment="1">
      <alignment horizontal="center" wrapText="1"/>
    </xf>
    <xf numFmtId="0" fontId="11" fillId="0" borderId="18" xfId="0" applyFont="1" applyBorder="1" applyAlignment="1">
      <alignment horizontal="center" wrapText="1"/>
    </xf>
    <xf numFmtId="0" fontId="0" fillId="0" borderId="18" xfId="0" applyBorder="1" applyAlignment="1">
      <alignment horizontal="center" wrapText="1"/>
    </xf>
    <xf numFmtId="0" fontId="0" fillId="0" borderId="40" xfId="0" applyBorder="1" applyAlignment="1">
      <alignment horizontal="center" wrapText="1"/>
    </xf>
    <xf numFmtId="0" fontId="11" fillId="0" borderId="0" xfId="0" applyFont="1" applyAlignment="1" applyProtection="1">
      <alignment wrapText="1"/>
    </xf>
    <xf numFmtId="0" fontId="8" fillId="0" borderId="0" xfId="0" applyFont="1" applyAlignment="1" applyProtection="1">
      <alignment horizontal="center"/>
    </xf>
    <xf numFmtId="0" fontId="25" fillId="0" borderId="8" xfId="0" applyFont="1" applyBorder="1" applyAlignment="1">
      <alignment horizontal="center" wrapText="1"/>
    </xf>
    <xf numFmtId="0" fontId="11" fillId="0" borderId="19" xfId="0" applyFont="1" applyBorder="1" applyAlignment="1">
      <alignment horizontal="center" wrapText="1"/>
    </xf>
    <xf numFmtId="0" fontId="11" fillId="2" borderId="53" xfId="0" applyFont="1" applyFill="1" applyBorder="1" applyAlignment="1" applyProtection="1">
      <alignment horizontal="left"/>
      <protection locked="0"/>
    </xf>
    <xf numFmtId="0" fontId="11" fillId="2" borderId="2" xfId="0" applyFont="1" applyFill="1" applyBorder="1" applyAlignment="1" applyProtection="1">
      <alignment horizontal="left"/>
      <protection locked="0"/>
    </xf>
    <xf numFmtId="0" fontId="11" fillId="0" borderId="0" xfId="0" applyFont="1" applyAlignment="1" applyProtection="1"/>
    <xf numFmtId="0" fontId="0" fillId="0" borderId="0" xfId="0" applyAlignment="1" applyProtection="1"/>
    <xf numFmtId="16" fontId="11" fillId="2" borderId="2" xfId="0" applyNumberFormat="1" applyFont="1" applyFill="1" applyBorder="1" applyAlignment="1" applyProtection="1">
      <alignment horizontal="left"/>
      <protection locked="0"/>
    </xf>
    <xf numFmtId="14" fontId="11" fillId="2" borderId="53" xfId="0" applyNumberFormat="1" applyFont="1" applyFill="1" applyBorder="1" applyAlignment="1" applyProtection="1">
      <alignment horizontal="left"/>
      <protection locked="0"/>
    </xf>
    <xf numFmtId="0" fontId="8" fillId="0" borderId="0" xfId="0" applyFont="1" applyAlignment="1">
      <alignment horizontal="center"/>
    </xf>
    <xf numFmtId="5" fontId="11" fillId="2" borderId="2" xfId="2" applyNumberFormat="1" applyFont="1" applyFill="1" applyBorder="1" applyAlignment="1" applyProtection="1">
      <alignment horizontal="left"/>
      <protection locked="0"/>
    </xf>
    <xf numFmtId="0" fontId="0" fillId="0" borderId="0" xfId="0" applyBorder="1" applyAlignment="1">
      <alignment horizontal="center"/>
    </xf>
    <xf numFmtId="0" fontId="11" fillId="0" borderId="0" xfId="0" applyFont="1" applyBorder="1" applyAlignment="1">
      <alignment horizontal="center"/>
    </xf>
    <xf numFmtId="0" fontId="12" fillId="0" borderId="20" xfId="0" applyFont="1" applyBorder="1" applyAlignment="1">
      <alignment horizontal="center"/>
    </xf>
    <xf numFmtId="0" fontId="27" fillId="0" borderId="0" xfId="0" applyFont="1" applyBorder="1" applyAlignment="1">
      <alignment horizontal="center"/>
    </xf>
    <xf numFmtId="0" fontId="31" fillId="0" borderId="0" xfId="0" applyFont="1" applyBorder="1" applyAlignment="1">
      <alignment horizontal="center"/>
    </xf>
    <xf numFmtId="0" fontId="0" fillId="2" borderId="0" xfId="0" applyFill="1" applyAlignment="1" applyProtection="1">
      <alignment horizontal="left"/>
      <protection locked="0"/>
    </xf>
    <xf numFmtId="0" fontId="5" fillId="0" borderId="0" xfId="0" applyFont="1" applyAlignment="1">
      <alignment horizontal="center" vertical="center" wrapText="1"/>
    </xf>
    <xf numFmtId="0" fontId="0" fillId="0" borderId="0" xfId="0" applyAlignment="1">
      <alignment horizontal="center" vertical="center" wrapText="1"/>
    </xf>
  </cellXfs>
  <cellStyles count="6">
    <cellStyle name="Comma" xfId="1" builtinId="3"/>
    <cellStyle name="Currency" xfId="2" builtinId="4"/>
    <cellStyle name="Hyperlink" xfId="3" builtinId="8"/>
    <cellStyle name="Normal" xfId="0" builtinId="0"/>
    <cellStyle name="Normal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403860</xdr:colOff>
      <xdr:row>0</xdr:row>
      <xdr:rowOff>0</xdr:rowOff>
    </xdr:from>
    <xdr:to>
      <xdr:col>2</xdr:col>
      <xdr:colOff>1421400</xdr:colOff>
      <xdr:row>2</xdr:row>
      <xdr:rowOff>49580</xdr:rowOff>
    </xdr:to>
    <xdr:sp macro="" textlink="">
      <xdr:nvSpPr>
        <xdr:cNvPr id="2" name="WordArt 1"/>
        <xdr:cNvSpPr>
          <a:spLocks noChangeArrowheads="1" noChangeShapeType="1" noTextEdit="1"/>
        </xdr:cNvSpPr>
      </xdr:nvSpPr>
      <xdr:spPr bwMode="auto">
        <a:xfrm>
          <a:off x="407670" y="121920"/>
          <a:ext cx="2861257" cy="575360"/>
        </a:xfrm>
        <a:prstGeom prst="rect">
          <a:avLst/>
        </a:prstGeom>
      </xdr:spPr>
      <xdr:txBody>
        <a:bodyPr wrap="none" fromWordArt="1">
          <a:prstTxWarp prst="textWave1">
            <a:avLst>
              <a:gd name="adj1" fmla="val 13005"/>
              <a:gd name="adj2" fmla="val 0"/>
            </a:avLst>
          </a:prstTxWarp>
        </a:bodyPr>
        <a:lstStyle/>
        <a:p>
          <a:pPr algn="ctr" rtl="0"/>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Type</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Only</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in</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Yellow</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Cells</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891540</xdr:colOff>
      <xdr:row>4</xdr:row>
      <xdr:rowOff>57150</xdr:rowOff>
    </xdr:from>
    <xdr:to>
      <xdr:col>1</xdr:col>
      <xdr:colOff>952554</xdr:colOff>
      <xdr:row>6</xdr:row>
      <xdr:rowOff>5856</xdr:rowOff>
    </xdr:to>
    <xdr:sp macro="" textlink="">
      <xdr:nvSpPr>
        <xdr:cNvPr id="2" name="WordArt 32" descr="Narrow vertical"/>
        <xdr:cNvSpPr>
          <a:spLocks noChangeArrowheads="1" noChangeShapeType="1" noTextEdit="1"/>
        </xdr:cNvSpPr>
      </xdr:nvSpPr>
      <xdr:spPr bwMode="auto">
        <a:xfrm>
          <a:off x="895350" y="809625"/>
          <a:ext cx="1815519" cy="272556"/>
        </a:xfrm>
        <a:prstGeom prst="rect">
          <a:avLst/>
        </a:prstGeom>
      </xdr:spPr>
      <xdr:txBody>
        <a:bodyPr wrap="none" fromWordArt="1">
          <a:prstTxWarp prst="textCurveUp">
            <a:avLst>
              <a:gd name="adj" fmla="val 40356"/>
            </a:avLst>
          </a:prstTxWarp>
        </a:bodyPr>
        <a:lstStyle/>
        <a:p>
          <a:pPr algn="ctr" rtl="0"/>
          <a:r>
            <a:rPr lang="en-US" sz="1200" b="1" kern="10" spc="0">
              <a:ln w="12700">
                <a:solidFill>
                  <a:srgbClr val="000000"/>
                </a:solidFill>
                <a:round/>
                <a:headEnd/>
                <a:tailEnd/>
              </a:ln>
              <a:pattFill prst="dashHorz">
                <a:fgClr>
                  <a:srgbClr val="808080"/>
                </a:fgClr>
                <a:bgClr>
                  <a:srgbClr val="FFFF00"/>
                </a:bgClr>
              </a:pattFill>
              <a:effectLst>
                <a:outerShdw dist="45791" dir="2021404" algn="ctr" rotWithShape="0">
                  <a:srgbClr val="808080"/>
                </a:outerShdw>
              </a:effectLst>
              <a:latin typeface="Arial"/>
              <a:cs typeface="Arial"/>
            </a:rPr>
            <a:t>Type in Yellow Cells Only</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workbookViewId="0"/>
  </sheetViews>
  <sheetFormatPr defaultRowHeight="13.2" x14ac:dyDescent="0.25"/>
  <sheetData>
    <row r="1" spans="1:9" ht="17.399999999999999" x14ac:dyDescent="0.3">
      <c r="A1" s="443" t="s">
        <v>502</v>
      </c>
    </row>
    <row r="2" spans="1:9" x14ac:dyDescent="0.25">
      <c r="A2" s="543" t="s">
        <v>516</v>
      </c>
      <c r="B2" s="543"/>
      <c r="C2" s="543"/>
      <c r="D2" s="543"/>
      <c r="E2" s="543"/>
      <c r="F2" s="543"/>
      <c r="G2" s="543"/>
      <c r="H2" s="543"/>
      <c r="I2" s="543"/>
    </row>
    <row r="3" spans="1:9" x14ac:dyDescent="0.25">
      <c r="A3" s="543"/>
      <c r="B3" s="543"/>
      <c r="C3" s="543"/>
      <c r="D3" s="543"/>
      <c r="E3" s="543"/>
      <c r="F3" s="543"/>
      <c r="G3" s="543"/>
      <c r="H3" s="543"/>
      <c r="I3" s="543"/>
    </row>
    <row r="4" spans="1:9" x14ac:dyDescent="0.25">
      <c r="A4" s="542" t="s">
        <v>503</v>
      </c>
      <c r="B4" s="542"/>
      <c r="C4" s="542"/>
      <c r="D4" s="542"/>
      <c r="E4" s="542"/>
      <c r="F4" s="542"/>
      <c r="G4" s="542"/>
      <c r="H4" s="542"/>
      <c r="I4" s="542"/>
    </row>
    <row r="5" spans="1:9" x14ac:dyDescent="0.25">
      <c r="A5" s="542"/>
      <c r="B5" s="542"/>
      <c r="C5" s="542"/>
      <c r="D5" s="542"/>
      <c r="E5" s="542"/>
      <c r="F5" s="542"/>
      <c r="G5" s="542"/>
      <c r="H5" s="542"/>
      <c r="I5" s="542"/>
    </row>
    <row r="6" spans="1:9" ht="67.5" customHeight="1" x14ac:dyDescent="0.25">
      <c r="A6" s="542" t="s">
        <v>517</v>
      </c>
      <c r="B6" s="542"/>
      <c r="C6" s="542"/>
      <c r="D6" s="542"/>
      <c r="E6" s="542"/>
      <c r="F6" s="542"/>
      <c r="G6" s="542"/>
      <c r="H6" s="542"/>
      <c r="I6" s="542"/>
    </row>
    <row r="7" spans="1:9" ht="41.25" customHeight="1" x14ac:dyDescent="0.25">
      <c r="A7" s="542" t="s">
        <v>520</v>
      </c>
      <c r="B7" s="542"/>
      <c r="C7" s="542"/>
      <c r="D7" s="542"/>
      <c r="E7" s="542"/>
      <c r="F7" s="542"/>
      <c r="G7" s="542"/>
      <c r="H7" s="542"/>
      <c r="I7" s="542"/>
    </row>
    <row r="8" spans="1:9" ht="26.25" customHeight="1" x14ac:dyDescent="0.25">
      <c r="A8" s="542" t="s">
        <v>518</v>
      </c>
      <c r="B8" s="542"/>
      <c r="C8" s="542"/>
      <c r="D8" s="542"/>
      <c r="E8" s="542"/>
      <c r="F8" s="542"/>
      <c r="G8" s="542"/>
      <c r="H8" s="542"/>
      <c r="I8" s="542"/>
    </row>
    <row r="9" spans="1:9" x14ac:dyDescent="0.25">
      <c r="A9" s="542" t="s">
        <v>525</v>
      </c>
      <c r="B9" s="542"/>
      <c r="C9" s="542"/>
      <c r="D9" s="542"/>
      <c r="E9" s="542"/>
      <c r="F9" s="542"/>
      <c r="G9" s="542"/>
      <c r="H9" s="542"/>
      <c r="I9" s="542"/>
    </row>
    <row r="10" spans="1:9" x14ac:dyDescent="0.25">
      <c r="A10" s="542"/>
      <c r="B10" s="542"/>
      <c r="C10" s="542"/>
      <c r="D10" s="542"/>
      <c r="E10" s="542"/>
      <c r="F10" s="542"/>
      <c r="G10" s="542"/>
      <c r="H10" s="542"/>
      <c r="I10" s="542"/>
    </row>
    <row r="11" spans="1:9" x14ac:dyDescent="0.25">
      <c r="B11" t="s">
        <v>82</v>
      </c>
    </row>
    <row r="12" spans="1:9" x14ac:dyDescent="0.25">
      <c r="D12" s="444" t="s">
        <v>504</v>
      </c>
    </row>
    <row r="13" spans="1:9" x14ac:dyDescent="0.25">
      <c r="B13" t="s">
        <v>505</v>
      </c>
    </row>
    <row r="14" spans="1:9" x14ac:dyDescent="0.25">
      <c r="B14" t="s">
        <v>506</v>
      </c>
    </row>
    <row r="15" spans="1:9" x14ac:dyDescent="0.25">
      <c r="B15" t="s">
        <v>507</v>
      </c>
    </row>
    <row r="16" spans="1:9" x14ac:dyDescent="0.25">
      <c r="B16" t="s">
        <v>508</v>
      </c>
    </row>
    <row r="17" spans="1:9" x14ac:dyDescent="0.25">
      <c r="B17" t="s">
        <v>509</v>
      </c>
    </row>
    <row r="18" spans="1:9" x14ac:dyDescent="0.25">
      <c r="B18" t="s">
        <v>510</v>
      </c>
    </row>
    <row r="20" spans="1:9" x14ac:dyDescent="0.25">
      <c r="D20" s="444" t="s">
        <v>511</v>
      </c>
    </row>
    <row r="21" spans="1:9" x14ac:dyDescent="0.25">
      <c r="B21" t="s">
        <v>512</v>
      </c>
    </row>
    <row r="22" spans="1:9" x14ac:dyDescent="0.25">
      <c r="B22" t="s">
        <v>513</v>
      </c>
    </row>
    <row r="23" spans="1:9" x14ac:dyDescent="0.25">
      <c r="B23" t="s">
        <v>514</v>
      </c>
    </row>
    <row r="24" spans="1:9" x14ac:dyDescent="0.25">
      <c r="B24" t="s">
        <v>515</v>
      </c>
    </row>
    <row r="26" spans="1:9" x14ac:dyDescent="0.25">
      <c r="A26" s="538" t="s">
        <v>521</v>
      </c>
      <c r="B26" s="538"/>
      <c r="C26" s="538"/>
      <c r="D26" s="538"/>
      <c r="E26" s="538"/>
      <c r="F26" s="538"/>
      <c r="G26" s="538"/>
      <c r="H26" s="538"/>
      <c r="I26" s="538"/>
    </row>
    <row r="27" spans="1:9" x14ac:dyDescent="0.25">
      <c r="A27" s="538"/>
      <c r="B27" s="538"/>
      <c r="C27" s="538"/>
      <c r="D27" s="538"/>
      <c r="E27" s="538"/>
      <c r="F27" s="538"/>
      <c r="G27" s="538"/>
      <c r="H27" s="538"/>
      <c r="I27" s="538"/>
    </row>
    <row r="28" spans="1:9" x14ac:dyDescent="0.25">
      <c r="A28" s="538" t="s">
        <v>523</v>
      </c>
      <c r="B28" s="538"/>
      <c r="C28" s="538"/>
      <c r="D28" s="538"/>
      <c r="E28" s="538"/>
      <c r="F28" s="538"/>
      <c r="G28" s="538"/>
      <c r="H28" s="538"/>
      <c r="I28" s="538"/>
    </row>
    <row r="29" spans="1:9" ht="39" customHeight="1" x14ac:dyDescent="0.25">
      <c r="A29" s="538"/>
      <c r="B29" s="538"/>
      <c r="C29" s="538"/>
      <c r="D29" s="538"/>
      <c r="E29" s="538"/>
      <c r="F29" s="538"/>
      <c r="G29" s="538"/>
      <c r="H29" s="538"/>
      <c r="I29" s="538"/>
    </row>
    <row r="30" spans="1:9" x14ac:dyDescent="0.25">
      <c r="A30" s="538" t="s">
        <v>526</v>
      </c>
      <c r="B30" s="538"/>
      <c r="C30" s="538"/>
      <c r="D30" s="538"/>
      <c r="E30" s="538"/>
      <c r="F30" s="538"/>
      <c r="G30" s="538"/>
      <c r="H30" s="538"/>
      <c r="I30" s="538"/>
    </row>
    <row r="31" spans="1:9" x14ac:dyDescent="0.25">
      <c r="A31" s="538"/>
      <c r="B31" s="538"/>
      <c r="C31" s="538"/>
      <c r="D31" s="538"/>
      <c r="E31" s="538"/>
      <c r="F31" s="538"/>
      <c r="G31" s="538"/>
      <c r="H31" s="538"/>
      <c r="I31" s="538"/>
    </row>
    <row r="32" spans="1:9" x14ac:dyDescent="0.25">
      <c r="A32" s="538" t="s">
        <v>522</v>
      </c>
      <c r="B32" s="538"/>
      <c r="C32" s="538"/>
      <c r="D32" s="538"/>
      <c r="E32" s="538"/>
      <c r="F32" s="538"/>
      <c r="G32" s="538"/>
      <c r="H32" s="538"/>
      <c r="I32" s="538"/>
    </row>
    <row r="33" spans="1:9" x14ac:dyDescent="0.25">
      <c r="A33" s="538"/>
      <c r="B33" s="538"/>
      <c r="C33" s="538"/>
      <c r="D33" s="538"/>
      <c r="E33" s="538"/>
      <c r="F33" s="538"/>
      <c r="G33" s="538"/>
      <c r="H33" s="538"/>
      <c r="I33" s="538"/>
    </row>
    <row r="34" spans="1:9" x14ac:dyDescent="0.25">
      <c r="A34" s="538"/>
      <c r="B34" s="538"/>
      <c r="C34" s="538"/>
      <c r="D34" s="538"/>
      <c r="E34" s="538"/>
      <c r="F34" s="538"/>
      <c r="G34" s="538"/>
      <c r="H34" s="538"/>
      <c r="I34" s="538"/>
    </row>
    <row r="35" spans="1:9" x14ac:dyDescent="0.25">
      <c r="A35" s="538"/>
      <c r="B35" s="538"/>
      <c r="C35" s="538"/>
      <c r="D35" s="538"/>
      <c r="E35" s="538"/>
      <c r="F35" s="538"/>
      <c r="G35" s="538"/>
      <c r="H35" s="538"/>
      <c r="I35" s="538"/>
    </row>
    <row r="36" spans="1:9" x14ac:dyDescent="0.25">
      <c r="A36" s="538"/>
      <c r="B36" s="538"/>
      <c r="C36" s="538"/>
      <c r="D36" s="538"/>
      <c r="E36" s="538"/>
      <c r="F36" s="538"/>
      <c r="G36" s="538"/>
      <c r="H36" s="538"/>
      <c r="I36" s="538"/>
    </row>
    <row r="37" spans="1:9" x14ac:dyDescent="0.25">
      <c r="A37" s="538"/>
      <c r="B37" s="538"/>
      <c r="C37" s="538"/>
      <c r="D37" s="538"/>
      <c r="E37" s="538"/>
      <c r="F37" s="538"/>
      <c r="G37" s="538"/>
      <c r="H37" s="538"/>
      <c r="I37" s="538"/>
    </row>
    <row r="38" spans="1:9" x14ac:dyDescent="0.25">
      <c r="A38" s="538" t="s">
        <v>524</v>
      </c>
      <c r="B38" s="538"/>
      <c r="C38" s="538"/>
      <c r="D38" s="538"/>
      <c r="E38" s="538"/>
      <c r="F38" s="538"/>
      <c r="G38" s="538"/>
      <c r="H38" s="538"/>
      <c r="I38" s="538"/>
    </row>
    <row r="39" spans="1:9" x14ac:dyDescent="0.25">
      <c r="A39" s="538"/>
      <c r="B39" s="538"/>
      <c r="C39" s="538"/>
      <c r="D39" s="538"/>
      <c r="E39" s="538"/>
      <c r="F39" s="538"/>
      <c r="G39" s="538"/>
      <c r="H39" s="538"/>
      <c r="I39" s="538"/>
    </row>
    <row r="41" spans="1:9" ht="22.8" x14ac:dyDescent="0.4">
      <c r="A41" s="539" t="s">
        <v>536</v>
      </c>
      <c r="B41" s="540"/>
      <c r="C41" s="540"/>
      <c r="D41" s="540"/>
      <c r="E41" s="540"/>
      <c r="F41" s="540"/>
      <c r="G41" s="540"/>
      <c r="H41" s="540"/>
      <c r="I41" s="540"/>
    </row>
    <row r="42" spans="1:9" x14ac:dyDescent="0.25">
      <c r="A42" s="537" t="s">
        <v>540</v>
      </c>
      <c r="B42" s="537"/>
      <c r="C42" s="537"/>
      <c r="D42" s="537"/>
      <c r="E42" s="537"/>
      <c r="F42" s="537"/>
      <c r="G42" s="537"/>
      <c r="H42" s="537"/>
      <c r="I42" s="537"/>
    </row>
    <row r="43" spans="1:9" ht="25.2" customHeight="1" x14ac:dyDescent="0.25">
      <c r="A43" s="541" t="s">
        <v>538</v>
      </c>
      <c r="B43" s="541"/>
      <c r="C43" s="541"/>
      <c r="D43" s="541"/>
      <c r="E43" s="541"/>
      <c r="F43" s="541"/>
      <c r="G43" s="541"/>
      <c r="H43" s="541"/>
      <c r="I43" s="541"/>
    </row>
    <row r="44" spans="1:9" x14ac:dyDescent="0.25">
      <c r="A44" s="537" t="s">
        <v>537</v>
      </c>
      <c r="B44" s="537"/>
      <c r="C44" s="537"/>
      <c r="D44" s="537"/>
      <c r="E44" s="537"/>
      <c r="F44" s="537"/>
      <c r="G44" s="537"/>
      <c r="H44" s="537"/>
      <c r="I44" s="537"/>
    </row>
    <row r="45" spans="1:9" x14ac:dyDescent="0.25">
      <c r="A45" s="537" t="s">
        <v>539</v>
      </c>
      <c r="B45" s="537"/>
      <c r="C45" s="537"/>
      <c r="D45" s="537"/>
      <c r="E45" s="537"/>
      <c r="F45" s="537"/>
      <c r="G45" s="537"/>
      <c r="H45" s="537"/>
      <c r="I45" s="537"/>
    </row>
  </sheetData>
  <mergeCells count="16">
    <mergeCell ref="A8:I8"/>
    <mergeCell ref="A9:I10"/>
    <mergeCell ref="A26:I27"/>
    <mergeCell ref="A28:I29"/>
    <mergeCell ref="A2:I3"/>
    <mergeCell ref="A4:I5"/>
    <mergeCell ref="A6:I6"/>
    <mergeCell ref="A7:I7"/>
    <mergeCell ref="A45:I45"/>
    <mergeCell ref="A30:I31"/>
    <mergeCell ref="A41:I41"/>
    <mergeCell ref="A42:I42"/>
    <mergeCell ref="A43:I43"/>
    <mergeCell ref="A44:I44"/>
    <mergeCell ref="A38:I39"/>
    <mergeCell ref="A32:I37"/>
  </mergeCells>
  <pageMargins left="0.7" right="0.7" top="0.75" bottom="0.75" header="0.3" footer="0.3"/>
  <pageSetup paperSize="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opLeftCell="A3" zoomScaleNormal="100" zoomScaleSheetLayoutView="100" workbookViewId="0">
      <selection activeCell="D7" sqref="D7"/>
    </sheetView>
  </sheetViews>
  <sheetFormatPr defaultRowHeight="18" customHeight="1" x14ac:dyDescent="0.25"/>
  <cols>
    <col min="1" max="1" width="5.88671875" style="5" customWidth="1"/>
    <col min="2" max="2" width="51.5546875" style="5" customWidth="1"/>
    <col min="3" max="5" width="12" customWidth="1"/>
  </cols>
  <sheetData>
    <row r="1" spans="1:5" ht="18" customHeight="1" x14ac:dyDescent="0.3">
      <c r="A1" s="561" t="s">
        <v>74</v>
      </c>
      <c r="B1" s="561"/>
      <c r="C1" s="561"/>
      <c r="D1" s="561"/>
      <c r="E1" s="352">
        <f>Jurrat!G5</f>
        <v>2011</v>
      </c>
    </row>
    <row r="2" spans="1:5" ht="18" customHeight="1" x14ac:dyDescent="0.3">
      <c r="A2" s="563" t="str">
        <f>Jurrat!A9</f>
        <v>Lucas County Mutual Insurance Association</v>
      </c>
      <c r="B2" s="563"/>
      <c r="C2" s="563"/>
      <c r="D2" s="563"/>
      <c r="E2" s="362"/>
    </row>
    <row r="3" spans="1:5" ht="15" x14ac:dyDescent="0.25">
      <c r="A3" s="359"/>
      <c r="B3" s="359"/>
      <c r="C3" s="359"/>
      <c r="D3" s="359"/>
      <c r="E3" s="359"/>
    </row>
    <row r="4" spans="1:5" ht="15.75" customHeight="1" x14ac:dyDescent="0.3">
      <c r="A4" s="575" t="s">
        <v>434</v>
      </c>
      <c r="B4" s="575"/>
      <c r="C4" s="575"/>
      <c r="D4" s="575"/>
      <c r="E4" s="360"/>
    </row>
    <row r="5" spans="1:5" ht="48" x14ac:dyDescent="0.25">
      <c r="A5" s="3"/>
      <c r="B5" s="4"/>
      <c r="C5" s="388" t="s">
        <v>431</v>
      </c>
      <c r="D5" s="388" t="s">
        <v>432</v>
      </c>
      <c r="E5" s="388" t="s">
        <v>433</v>
      </c>
    </row>
    <row r="6" spans="1:5" ht="22.5" customHeight="1" x14ac:dyDescent="0.25">
      <c r="A6" s="368">
        <v>1</v>
      </c>
      <c r="B6" s="36" t="s">
        <v>4</v>
      </c>
      <c r="C6" s="469"/>
      <c r="D6" s="469"/>
      <c r="E6" s="39">
        <f>D6-C6</f>
        <v>0</v>
      </c>
    </row>
    <row r="7" spans="1:5" ht="22.5" customHeight="1" x14ac:dyDescent="0.25">
      <c r="A7" s="367">
        <v>2</v>
      </c>
      <c r="B7" s="42" t="s">
        <v>421</v>
      </c>
      <c r="C7" s="469">
        <v>8820.7900000000009</v>
      </c>
      <c r="D7" s="469">
        <v>26291.71</v>
      </c>
      <c r="E7" s="39">
        <f t="shared" ref="E7:E25" si="0">D7-C7</f>
        <v>17470.919999999998</v>
      </c>
    </row>
    <row r="8" spans="1:5" ht="22.5" customHeight="1" x14ac:dyDescent="0.25">
      <c r="A8" s="367">
        <v>3</v>
      </c>
      <c r="B8" s="36" t="s">
        <v>121</v>
      </c>
      <c r="C8" s="469"/>
      <c r="D8" s="469"/>
      <c r="E8" s="39">
        <f t="shared" si="0"/>
        <v>0</v>
      </c>
    </row>
    <row r="9" spans="1:5" ht="22.5" customHeight="1" x14ac:dyDescent="0.25">
      <c r="A9" s="367">
        <v>4</v>
      </c>
      <c r="B9" s="36" t="s">
        <v>113</v>
      </c>
      <c r="C9" s="469"/>
      <c r="D9" s="469"/>
      <c r="E9" s="39">
        <f t="shared" si="0"/>
        <v>0</v>
      </c>
    </row>
    <row r="10" spans="1:5" ht="22.5" customHeight="1" x14ac:dyDescent="0.25">
      <c r="A10" s="367">
        <v>5</v>
      </c>
      <c r="B10" s="36" t="s">
        <v>114</v>
      </c>
      <c r="C10" s="469"/>
      <c r="D10" s="469"/>
      <c r="E10" s="39">
        <f t="shared" si="0"/>
        <v>0</v>
      </c>
    </row>
    <row r="11" spans="1:5" ht="22.5" customHeight="1" x14ac:dyDescent="0.25">
      <c r="A11" s="367">
        <v>6</v>
      </c>
      <c r="B11" s="36" t="s">
        <v>5</v>
      </c>
      <c r="C11" s="469"/>
      <c r="D11" s="469"/>
      <c r="E11" s="39">
        <f t="shared" si="0"/>
        <v>0</v>
      </c>
    </row>
    <row r="12" spans="1:5" ht="22.5" customHeight="1" x14ac:dyDescent="0.25">
      <c r="A12" s="367">
        <v>7</v>
      </c>
      <c r="B12" s="36" t="s">
        <v>6</v>
      </c>
      <c r="C12" s="39">
        <f>SUM(C6:C11)</f>
        <v>8820.7900000000009</v>
      </c>
      <c r="D12" s="39">
        <f>SUM(D6:D11)</f>
        <v>26291.71</v>
      </c>
      <c r="E12" s="39">
        <f t="shared" si="0"/>
        <v>17470.919999999998</v>
      </c>
    </row>
    <row r="13" spans="1:5" ht="22.5" customHeight="1" x14ac:dyDescent="0.25">
      <c r="A13" s="367">
        <v>8</v>
      </c>
      <c r="B13" s="36" t="s">
        <v>7</v>
      </c>
      <c r="C13" s="469"/>
      <c r="D13" s="469"/>
      <c r="E13" s="39">
        <f t="shared" si="0"/>
        <v>0</v>
      </c>
    </row>
    <row r="14" spans="1:5" ht="26.4" x14ac:dyDescent="0.25">
      <c r="A14" s="367">
        <v>9.1</v>
      </c>
      <c r="B14" s="36" t="s">
        <v>115</v>
      </c>
      <c r="C14" s="469"/>
      <c r="D14" s="469"/>
      <c r="E14" s="39">
        <f t="shared" si="0"/>
        <v>0</v>
      </c>
    </row>
    <row r="15" spans="1:5" ht="22.5" customHeight="1" x14ac:dyDescent="0.25">
      <c r="A15" s="367">
        <v>9.1999999999999993</v>
      </c>
      <c r="B15" s="36" t="s">
        <v>116</v>
      </c>
      <c r="C15" s="469"/>
      <c r="D15" s="469"/>
      <c r="E15" s="39">
        <f t="shared" si="0"/>
        <v>0</v>
      </c>
    </row>
    <row r="16" spans="1:5" ht="22.5" customHeight="1" x14ac:dyDescent="0.25">
      <c r="A16" s="367">
        <v>9.3000000000000007</v>
      </c>
      <c r="B16" s="36" t="s">
        <v>117</v>
      </c>
      <c r="C16" s="469"/>
      <c r="D16" s="469"/>
      <c r="E16" s="39">
        <f t="shared" si="0"/>
        <v>0</v>
      </c>
    </row>
    <row r="17" spans="1:5" ht="22.5" customHeight="1" x14ac:dyDescent="0.25">
      <c r="A17" s="367">
        <v>10.1</v>
      </c>
      <c r="B17" s="36" t="s">
        <v>118</v>
      </c>
      <c r="C17" s="469"/>
      <c r="D17" s="469"/>
      <c r="E17" s="39">
        <f t="shared" si="0"/>
        <v>0</v>
      </c>
    </row>
    <row r="18" spans="1:5" ht="22.5" customHeight="1" x14ac:dyDescent="0.25">
      <c r="A18" s="367">
        <v>10.199999999999999</v>
      </c>
      <c r="B18" s="36" t="s">
        <v>119</v>
      </c>
      <c r="C18" s="469"/>
      <c r="D18" s="469"/>
      <c r="E18" s="39">
        <f t="shared" si="0"/>
        <v>0</v>
      </c>
    </row>
    <row r="19" spans="1:5" ht="22.5" customHeight="1" x14ac:dyDescent="0.25">
      <c r="A19" s="367">
        <v>11.1</v>
      </c>
      <c r="B19" s="42" t="s">
        <v>151</v>
      </c>
      <c r="C19" s="469"/>
      <c r="D19" s="469"/>
      <c r="E19" s="39">
        <f t="shared" si="0"/>
        <v>0</v>
      </c>
    </row>
    <row r="20" spans="1:5" ht="22.5" customHeight="1" x14ac:dyDescent="0.25">
      <c r="A20" s="367">
        <v>11.2</v>
      </c>
      <c r="B20" s="36" t="s">
        <v>8</v>
      </c>
      <c r="C20" s="469"/>
      <c r="D20" s="469"/>
      <c r="E20" s="39">
        <f t="shared" si="0"/>
        <v>0</v>
      </c>
    </row>
    <row r="21" spans="1:5" ht="22.5" customHeight="1" x14ac:dyDescent="0.25">
      <c r="A21" s="367">
        <v>12</v>
      </c>
      <c r="B21" s="36" t="s">
        <v>9</v>
      </c>
      <c r="C21" s="469"/>
      <c r="D21" s="469"/>
      <c r="E21" s="39">
        <f t="shared" si="0"/>
        <v>0</v>
      </c>
    </row>
    <row r="22" spans="1:5" ht="22.5" customHeight="1" x14ac:dyDescent="0.25">
      <c r="A22" s="367">
        <v>13</v>
      </c>
      <c r="B22" s="36" t="s">
        <v>112</v>
      </c>
      <c r="C22" s="469"/>
      <c r="D22" s="469"/>
      <c r="E22" s="39">
        <f t="shared" si="0"/>
        <v>0</v>
      </c>
    </row>
    <row r="23" spans="1:5" ht="22.5" customHeight="1" x14ac:dyDescent="0.25">
      <c r="A23" s="367">
        <v>14</v>
      </c>
      <c r="B23" s="36" t="s">
        <v>10</v>
      </c>
      <c r="C23" s="469"/>
      <c r="D23" s="469"/>
      <c r="E23" s="39">
        <f t="shared" si="0"/>
        <v>0</v>
      </c>
    </row>
    <row r="24" spans="1:5" ht="22.5" customHeight="1" x14ac:dyDescent="0.25">
      <c r="A24" s="367">
        <v>15</v>
      </c>
      <c r="B24" s="36" t="s">
        <v>11</v>
      </c>
      <c r="C24" s="342">
        <f>C31</f>
        <v>0</v>
      </c>
      <c r="D24" s="342">
        <f>D31</f>
        <v>0</v>
      </c>
      <c r="E24" s="39">
        <f t="shared" si="0"/>
        <v>0</v>
      </c>
    </row>
    <row r="25" spans="1:5" ht="22.5" customHeight="1" x14ac:dyDescent="0.25">
      <c r="A25" s="367">
        <v>16</v>
      </c>
      <c r="B25" s="36" t="s">
        <v>73</v>
      </c>
      <c r="C25" s="39">
        <f>SUM(C12:C24)</f>
        <v>8820.7900000000009</v>
      </c>
      <c r="D25" s="39">
        <f>SUM(D12:D24)</f>
        <v>26291.71</v>
      </c>
      <c r="E25" s="39">
        <f t="shared" si="0"/>
        <v>17470.919999999998</v>
      </c>
    </row>
    <row r="26" spans="1:5" ht="22.5" customHeight="1" x14ac:dyDescent="0.25">
      <c r="A26" s="459"/>
      <c r="B26" s="36" t="s">
        <v>129</v>
      </c>
      <c r="C26" s="389"/>
      <c r="D26" s="40"/>
      <c r="E26" s="460"/>
    </row>
    <row r="27" spans="1:5" ht="22.5" customHeight="1" x14ac:dyDescent="0.25">
      <c r="A27" s="368">
        <v>1501</v>
      </c>
      <c r="B27" s="470"/>
      <c r="C27" s="469">
        <v>0</v>
      </c>
      <c r="D27" s="469">
        <v>0</v>
      </c>
      <c r="E27" s="39">
        <f>D27-C27</f>
        <v>0</v>
      </c>
    </row>
    <row r="28" spans="1:5" ht="22.5" customHeight="1" x14ac:dyDescent="0.25">
      <c r="A28" s="368">
        <v>1502</v>
      </c>
      <c r="B28" s="470"/>
      <c r="C28" s="469">
        <v>0</v>
      </c>
      <c r="D28" s="469">
        <v>0</v>
      </c>
      <c r="E28" s="39">
        <f>D28-C28</f>
        <v>0</v>
      </c>
    </row>
    <row r="29" spans="1:5" ht="22.5" customHeight="1" x14ac:dyDescent="0.25">
      <c r="A29" s="449">
        <v>1503</v>
      </c>
      <c r="B29" s="470"/>
      <c r="C29" s="469">
        <v>0</v>
      </c>
      <c r="D29" s="469">
        <v>0</v>
      </c>
      <c r="E29" s="39">
        <f>D29-C29</f>
        <v>0</v>
      </c>
    </row>
    <row r="30" spans="1:5" ht="22.5" customHeight="1" x14ac:dyDescent="0.25">
      <c r="A30" s="458">
        <v>1598</v>
      </c>
      <c r="B30" s="345" t="s">
        <v>491</v>
      </c>
      <c r="C30" s="342">
        <f>'Pg 18 Overflow'!C47</f>
        <v>0</v>
      </c>
      <c r="D30" s="342">
        <f>'Pg 18 Overflow'!D47</f>
        <v>0</v>
      </c>
      <c r="E30" s="39">
        <f>D30-C30</f>
        <v>0</v>
      </c>
    </row>
    <row r="31" spans="1:5" ht="22.5" customHeight="1" x14ac:dyDescent="0.25">
      <c r="A31" s="426">
        <v>1599</v>
      </c>
      <c r="B31" s="345" t="s">
        <v>422</v>
      </c>
      <c r="C31" s="342">
        <f>SUM(C27:C30)</f>
        <v>0</v>
      </c>
      <c r="D31" s="342">
        <f>SUM(D27:D30)</f>
        <v>0</v>
      </c>
      <c r="E31" s="39">
        <f>D31-C31</f>
        <v>0</v>
      </c>
    </row>
    <row r="32" spans="1:5" ht="18" customHeight="1" x14ac:dyDescent="0.25">
      <c r="A32" s="562">
        <v>9</v>
      </c>
      <c r="B32" s="562"/>
      <c r="C32" s="562"/>
      <c r="D32" s="562"/>
      <c r="E32" s="562"/>
    </row>
  </sheetData>
  <sheetProtection password="DB4F" sheet="1"/>
  <mergeCells count="4">
    <mergeCell ref="A32:E32"/>
    <mergeCell ref="A1:D1"/>
    <mergeCell ref="A2:D2"/>
    <mergeCell ref="A4:D4"/>
  </mergeCells>
  <pageMargins left="0" right="0" top="0" bottom="0.2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zoomScaleNormal="100" workbookViewId="0">
      <selection activeCell="A29" sqref="A29"/>
    </sheetView>
  </sheetViews>
  <sheetFormatPr defaultRowHeight="13.2" x14ac:dyDescent="0.25"/>
  <cols>
    <col min="1" max="1" width="27" customWidth="1"/>
    <col min="2" max="2" width="10.88671875" customWidth="1"/>
    <col min="3" max="3" width="18.44140625" customWidth="1"/>
    <col min="4" max="4" width="12.6640625" customWidth="1"/>
    <col min="5" max="5" width="12.44140625" customWidth="1"/>
    <col min="6" max="6" width="12.6640625" customWidth="1"/>
    <col min="7" max="7" width="11.5546875" customWidth="1"/>
    <col min="8" max="8" width="13.109375" customWidth="1"/>
    <col min="9" max="9" width="13" customWidth="1"/>
    <col min="10" max="10" width="12.6640625" customWidth="1"/>
  </cols>
  <sheetData>
    <row r="1" spans="1:10" ht="15.6" x14ac:dyDescent="0.3">
      <c r="A1" s="358">
        <f>Jurrat!G5</f>
        <v>2011</v>
      </c>
      <c r="B1" s="561" t="s">
        <v>399</v>
      </c>
      <c r="C1" s="561"/>
      <c r="D1" s="577" t="str">
        <f>Jurrat!A9</f>
        <v>Lucas County Mutual Insurance Association</v>
      </c>
      <c r="E1" s="577"/>
      <c r="F1" s="577"/>
      <c r="G1" s="577"/>
      <c r="H1" s="577"/>
      <c r="I1" s="577"/>
      <c r="J1" s="577"/>
    </row>
    <row r="3" spans="1:10" ht="15.6" x14ac:dyDescent="0.3">
      <c r="A3" s="578" t="s">
        <v>423</v>
      </c>
      <c r="B3" s="578"/>
      <c r="C3" s="578"/>
      <c r="D3" s="578"/>
      <c r="E3" s="578"/>
      <c r="F3" s="578"/>
      <c r="G3" s="578"/>
      <c r="H3" s="578"/>
      <c r="I3" s="578"/>
      <c r="J3" s="578"/>
    </row>
    <row r="4" spans="1:10" ht="13.8" thickBot="1" x14ac:dyDescent="0.3">
      <c r="A4" s="576" t="s">
        <v>402</v>
      </c>
      <c r="B4" s="576"/>
      <c r="C4" s="576"/>
      <c r="D4" s="576"/>
      <c r="E4" s="576"/>
      <c r="F4" s="576"/>
      <c r="G4" s="576"/>
      <c r="H4" s="576"/>
      <c r="I4" s="576"/>
      <c r="J4" s="576"/>
    </row>
    <row r="5" spans="1:10" x14ac:dyDescent="0.25">
      <c r="A5" s="50">
        <v>1</v>
      </c>
      <c r="B5" s="49">
        <v>2</v>
      </c>
      <c r="C5" s="52">
        <v>3</v>
      </c>
      <c r="D5" s="49">
        <v>4</v>
      </c>
      <c r="E5" s="52">
        <v>5</v>
      </c>
      <c r="F5" s="49">
        <v>6</v>
      </c>
      <c r="G5" s="49">
        <v>7</v>
      </c>
      <c r="H5" s="52">
        <v>8</v>
      </c>
      <c r="I5" s="49">
        <v>9</v>
      </c>
      <c r="J5" s="49">
        <v>10</v>
      </c>
    </row>
    <row r="6" spans="1:10" x14ac:dyDescent="0.25">
      <c r="A6" s="279"/>
      <c r="B6" s="55"/>
      <c r="C6" s="280"/>
      <c r="D6" s="55"/>
      <c r="E6" s="105" t="s">
        <v>13</v>
      </c>
      <c r="F6" s="54"/>
      <c r="G6" s="54"/>
      <c r="H6" s="105" t="s">
        <v>219</v>
      </c>
      <c r="I6" s="54"/>
      <c r="J6" s="54"/>
    </row>
    <row r="7" spans="1:10" x14ac:dyDescent="0.25">
      <c r="A7" s="281"/>
      <c r="B7" s="54"/>
      <c r="C7" s="105"/>
      <c r="D7" s="54"/>
      <c r="E7" s="105" t="s">
        <v>336</v>
      </c>
      <c r="F7" s="54"/>
      <c r="G7" s="54"/>
      <c r="H7" s="105" t="s">
        <v>337</v>
      </c>
      <c r="I7" s="54" t="s">
        <v>338</v>
      </c>
      <c r="J7" s="54" t="s">
        <v>339</v>
      </c>
    </row>
    <row r="8" spans="1:10" x14ac:dyDescent="0.25">
      <c r="A8" s="281"/>
      <c r="B8" s="54"/>
      <c r="C8" s="105"/>
      <c r="D8" s="54"/>
      <c r="E8" s="105" t="s">
        <v>340</v>
      </c>
      <c r="F8" s="54"/>
      <c r="G8" s="54" t="s">
        <v>279</v>
      </c>
      <c r="H8" s="105" t="s">
        <v>341</v>
      </c>
      <c r="I8" s="54" t="s">
        <v>341</v>
      </c>
      <c r="J8" s="54" t="s">
        <v>341</v>
      </c>
    </row>
    <row r="9" spans="1:10" x14ac:dyDescent="0.25">
      <c r="A9" s="281" t="s">
        <v>342</v>
      </c>
      <c r="B9" s="54" t="s">
        <v>178</v>
      </c>
      <c r="C9" s="105"/>
      <c r="D9" s="54"/>
      <c r="E9" s="105" t="s">
        <v>343</v>
      </c>
      <c r="F9" s="54" t="s">
        <v>344</v>
      </c>
      <c r="G9" s="54" t="s">
        <v>215</v>
      </c>
      <c r="H9" s="105" t="s">
        <v>196</v>
      </c>
      <c r="I9" s="54" t="s">
        <v>196</v>
      </c>
      <c r="J9" s="54" t="s">
        <v>196</v>
      </c>
    </row>
    <row r="10" spans="1:10" ht="13.8" thickBot="1" x14ac:dyDescent="0.3">
      <c r="A10" s="217" t="s">
        <v>345</v>
      </c>
      <c r="B10" s="54" t="s">
        <v>190</v>
      </c>
      <c r="C10" s="105" t="s">
        <v>229</v>
      </c>
      <c r="D10" s="54" t="s">
        <v>192</v>
      </c>
      <c r="E10" s="115" t="s">
        <v>346</v>
      </c>
      <c r="F10" s="114" t="s">
        <v>347</v>
      </c>
      <c r="G10" s="114" t="s">
        <v>348</v>
      </c>
      <c r="H10" s="115" t="s">
        <v>456</v>
      </c>
      <c r="I10" s="114" t="s">
        <v>350</v>
      </c>
      <c r="J10" s="114" t="s">
        <v>350</v>
      </c>
    </row>
    <row r="11" spans="1:10" x14ac:dyDescent="0.25">
      <c r="A11" s="282" t="s">
        <v>605</v>
      </c>
      <c r="B11" s="283"/>
      <c r="C11" s="284"/>
      <c r="D11" s="121"/>
      <c r="E11" s="120"/>
      <c r="F11" s="139"/>
      <c r="G11" s="285"/>
      <c r="H11" s="252">
        <f t="shared" ref="H11:H16" si="0">D11+E11-F11-G11</f>
        <v>0</v>
      </c>
      <c r="I11" s="139"/>
      <c r="J11" s="121"/>
    </row>
    <row r="12" spans="1:10" x14ac:dyDescent="0.25">
      <c r="A12" s="198"/>
      <c r="B12" s="286"/>
      <c r="C12" s="287"/>
      <c r="D12" s="178"/>
      <c r="E12" s="212"/>
      <c r="F12" s="131"/>
      <c r="G12" s="288"/>
      <c r="H12" s="289">
        <f t="shared" si="0"/>
        <v>0</v>
      </c>
      <c r="I12" s="131"/>
      <c r="J12" s="178"/>
    </row>
    <row r="13" spans="1:10" x14ac:dyDescent="0.25">
      <c r="A13" s="195"/>
      <c r="B13" s="286"/>
      <c r="C13" s="235"/>
      <c r="D13" s="131"/>
      <c r="E13" s="130"/>
      <c r="F13" s="139"/>
      <c r="G13" s="290"/>
      <c r="H13" s="289">
        <f t="shared" si="0"/>
        <v>0</v>
      </c>
      <c r="I13" s="139"/>
      <c r="J13" s="131"/>
    </row>
    <row r="14" spans="1:10" x14ac:dyDescent="0.25">
      <c r="A14" s="195"/>
      <c r="B14" s="286"/>
      <c r="C14" s="235"/>
      <c r="D14" s="131"/>
      <c r="E14" s="130"/>
      <c r="F14" s="131"/>
      <c r="G14" s="290"/>
      <c r="H14" s="289">
        <f t="shared" si="0"/>
        <v>0</v>
      </c>
      <c r="I14" s="139"/>
      <c r="J14" s="131"/>
    </row>
    <row r="15" spans="1:10" x14ac:dyDescent="0.25">
      <c r="A15" s="195"/>
      <c r="B15" s="286"/>
      <c r="C15" s="235"/>
      <c r="D15" s="131"/>
      <c r="E15" s="130"/>
      <c r="F15" s="131"/>
      <c r="G15" s="290"/>
      <c r="H15" s="289">
        <f t="shared" si="0"/>
        <v>0</v>
      </c>
      <c r="I15" s="131"/>
      <c r="J15" s="131"/>
    </row>
    <row r="16" spans="1:10" ht="13.8" thickBot="1" x14ac:dyDescent="0.3">
      <c r="A16" s="293" t="s">
        <v>199</v>
      </c>
      <c r="B16" s="294"/>
      <c r="C16" s="295"/>
      <c r="D16" s="296"/>
      <c r="E16" s="297"/>
      <c r="F16" s="237"/>
      <c r="G16" s="298"/>
      <c r="H16" s="299">
        <f t="shared" si="0"/>
        <v>0</v>
      </c>
      <c r="I16" s="237"/>
      <c r="J16" s="296"/>
    </row>
    <row r="17" spans="1:10" ht="13.8" thickBot="1" x14ac:dyDescent="0.3">
      <c r="A17" s="300" t="s">
        <v>12</v>
      </c>
      <c r="B17" s="114" t="s">
        <v>139</v>
      </c>
      <c r="C17" s="115" t="s">
        <v>139</v>
      </c>
      <c r="D17" s="301">
        <f t="shared" ref="D17:J17" si="1">SUM(D11:D16)</f>
        <v>0</v>
      </c>
      <c r="E17" s="302">
        <f t="shared" si="1"/>
        <v>0</v>
      </c>
      <c r="F17" s="301">
        <f t="shared" si="1"/>
        <v>0</v>
      </c>
      <c r="G17" s="303">
        <f t="shared" si="1"/>
        <v>0</v>
      </c>
      <c r="H17" s="302">
        <f t="shared" si="1"/>
        <v>0</v>
      </c>
      <c r="I17" s="301">
        <f t="shared" si="1"/>
        <v>0</v>
      </c>
      <c r="J17" s="301">
        <f t="shared" si="1"/>
        <v>0</v>
      </c>
    </row>
    <row r="18" spans="1:10" x14ac:dyDescent="0.25">
      <c r="A18" s="241" t="s">
        <v>457</v>
      </c>
      <c r="B18" s="105"/>
      <c r="C18" s="105"/>
      <c r="D18" s="404"/>
      <c r="E18" s="404"/>
      <c r="F18" s="404"/>
      <c r="G18" s="405"/>
      <c r="H18" s="404"/>
      <c r="I18" s="404"/>
      <c r="J18" s="404"/>
    </row>
    <row r="19" spans="1:10" x14ac:dyDescent="0.25">
      <c r="A19" s="280"/>
      <c r="B19" s="280"/>
      <c r="C19" s="280"/>
      <c r="D19" s="280"/>
      <c r="E19" s="280"/>
      <c r="F19" s="280"/>
      <c r="G19" s="280"/>
      <c r="H19" s="280"/>
      <c r="I19" s="280"/>
      <c r="J19" s="280"/>
    </row>
    <row r="20" spans="1:10" ht="15.6" x14ac:dyDescent="0.3">
      <c r="A20" s="578" t="s">
        <v>455</v>
      </c>
      <c r="B20" s="578"/>
      <c r="C20" s="578"/>
      <c r="D20" s="578"/>
      <c r="E20" s="578"/>
      <c r="F20" s="578"/>
      <c r="G20" s="578"/>
      <c r="H20" s="578"/>
      <c r="I20" s="304"/>
      <c r="J20" s="304"/>
    </row>
    <row r="21" spans="1:10" ht="13.8" thickBot="1" x14ac:dyDescent="0.3">
      <c r="A21" s="576" t="s">
        <v>401</v>
      </c>
      <c r="B21" s="576"/>
      <c r="C21" s="576"/>
      <c r="D21" s="576"/>
      <c r="E21" s="576"/>
      <c r="F21" s="576"/>
      <c r="G21" s="576"/>
      <c r="H21" s="576"/>
      <c r="I21" s="305"/>
      <c r="J21" s="305"/>
    </row>
    <row r="22" spans="1:10" x14ac:dyDescent="0.25">
      <c r="A22" s="50">
        <v>1</v>
      </c>
      <c r="B22" s="49">
        <v>2</v>
      </c>
      <c r="C22" s="52">
        <v>3</v>
      </c>
      <c r="D22" s="49">
        <v>4</v>
      </c>
      <c r="E22" s="52">
        <v>5</v>
      </c>
      <c r="F22" s="49">
        <v>6</v>
      </c>
      <c r="G22" s="49">
        <v>7</v>
      </c>
      <c r="H22" s="49">
        <v>8</v>
      </c>
      <c r="I22" s="105"/>
      <c r="J22" s="105"/>
    </row>
    <row r="23" spans="1:10" x14ac:dyDescent="0.25">
      <c r="A23" s="279"/>
      <c r="B23" s="55"/>
      <c r="C23" s="280"/>
      <c r="D23" s="55"/>
      <c r="E23" s="105" t="s">
        <v>13</v>
      </c>
      <c r="F23" s="54"/>
      <c r="G23" s="54"/>
      <c r="H23" s="54" t="s">
        <v>219</v>
      </c>
      <c r="I23" s="105"/>
      <c r="J23" s="105"/>
    </row>
    <row r="24" spans="1:10" x14ac:dyDescent="0.25">
      <c r="A24" s="281"/>
      <c r="B24" s="54"/>
      <c r="C24" s="105"/>
      <c r="D24" s="54"/>
      <c r="E24" s="105" t="s">
        <v>336</v>
      </c>
      <c r="F24" s="54"/>
      <c r="G24" s="54"/>
      <c r="H24" s="54" t="s">
        <v>337</v>
      </c>
      <c r="I24" s="105"/>
      <c r="J24" s="105"/>
    </row>
    <row r="25" spans="1:10" x14ac:dyDescent="0.25">
      <c r="A25" s="281"/>
      <c r="B25" s="54"/>
      <c r="C25" s="105"/>
      <c r="D25" s="54"/>
      <c r="E25" s="105" t="s">
        <v>340</v>
      </c>
      <c r="F25" s="54"/>
      <c r="G25" s="54" t="s">
        <v>279</v>
      </c>
      <c r="H25" s="54" t="s">
        <v>341</v>
      </c>
      <c r="I25" s="105"/>
      <c r="J25" s="105"/>
    </row>
    <row r="26" spans="1:10" x14ac:dyDescent="0.25">
      <c r="A26" s="281"/>
      <c r="B26" s="54" t="s">
        <v>178</v>
      </c>
      <c r="C26" s="105"/>
      <c r="D26" s="54"/>
      <c r="E26" s="105" t="s">
        <v>343</v>
      </c>
      <c r="F26" s="54" t="s">
        <v>344</v>
      </c>
      <c r="G26" s="54" t="s">
        <v>215</v>
      </c>
      <c r="H26" s="54" t="s">
        <v>196</v>
      </c>
      <c r="I26" s="105"/>
      <c r="J26" s="105"/>
    </row>
    <row r="27" spans="1:10" ht="13.8" thickBot="1" x14ac:dyDescent="0.3">
      <c r="A27" s="281" t="s">
        <v>39</v>
      </c>
      <c r="B27" s="54" t="s">
        <v>190</v>
      </c>
      <c r="C27" s="105" t="s">
        <v>229</v>
      </c>
      <c r="D27" s="54" t="s">
        <v>192</v>
      </c>
      <c r="E27" s="115" t="s">
        <v>346</v>
      </c>
      <c r="F27" s="114" t="s">
        <v>347</v>
      </c>
      <c r="G27" s="114" t="s">
        <v>348</v>
      </c>
      <c r="H27" s="114" t="s">
        <v>349</v>
      </c>
      <c r="I27" s="105"/>
      <c r="J27" s="105"/>
    </row>
    <row r="28" spans="1:10" ht="13.8" thickBot="1" x14ac:dyDescent="0.3">
      <c r="A28" s="306" t="s">
        <v>605</v>
      </c>
      <c r="B28" s="307"/>
      <c r="C28" s="284"/>
      <c r="D28" s="121"/>
      <c r="E28" s="308"/>
      <c r="F28" s="121"/>
      <c r="G28" s="309"/>
      <c r="H28" s="310">
        <f>D28+E28-F28-G28</f>
        <v>0</v>
      </c>
      <c r="I28" s="279"/>
      <c r="J28" s="280"/>
    </row>
    <row r="29" spans="1:10" ht="13.8" thickBot="1" x14ac:dyDescent="0.3">
      <c r="A29" s="190"/>
      <c r="B29" s="311"/>
      <c r="C29" s="235"/>
      <c r="D29" s="131"/>
      <c r="E29" s="312"/>
      <c r="F29" s="131"/>
      <c r="G29" s="313"/>
      <c r="H29" s="310">
        <f t="shared" ref="H29:H41" si="2">D29+E29-F29-G29</f>
        <v>0</v>
      </c>
      <c r="I29" s="279"/>
      <c r="J29" s="280"/>
    </row>
    <row r="30" spans="1:10" ht="13.8" thickBot="1" x14ac:dyDescent="0.3">
      <c r="A30" s="193"/>
      <c r="B30" s="314"/>
      <c r="C30" s="291"/>
      <c r="D30" s="139"/>
      <c r="E30" s="315"/>
      <c r="F30" s="139"/>
      <c r="G30" s="292"/>
      <c r="H30" s="310">
        <f t="shared" si="2"/>
        <v>0</v>
      </c>
      <c r="I30" s="279"/>
      <c r="J30" s="280"/>
    </row>
    <row r="31" spans="1:10" ht="13.8" thickBot="1" x14ac:dyDescent="0.3">
      <c r="A31" s="190"/>
      <c r="B31" s="311"/>
      <c r="C31" s="235"/>
      <c r="D31" s="131"/>
      <c r="E31" s="312"/>
      <c r="F31" s="131"/>
      <c r="G31" s="290"/>
      <c r="H31" s="310">
        <f t="shared" si="2"/>
        <v>0</v>
      </c>
      <c r="I31" s="279"/>
      <c r="J31" s="280"/>
    </row>
    <row r="32" spans="1:10" ht="13.8" thickBot="1" x14ac:dyDescent="0.3">
      <c r="A32" s="190"/>
      <c r="B32" s="311"/>
      <c r="C32" s="235"/>
      <c r="D32" s="131"/>
      <c r="E32" s="312"/>
      <c r="F32" s="131"/>
      <c r="G32" s="313"/>
      <c r="H32" s="310">
        <f t="shared" si="2"/>
        <v>0</v>
      </c>
      <c r="I32" s="215"/>
      <c r="J32" s="48"/>
    </row>
    <row r="33" spans="1:10" ht="13.8" thickBot="1" x14ac:dyDescent="0.3">
      <c r="A33" s="190"/>
      <c r="B33" s="316"/>
      <c r="C33" s="235"/>
      <c r="D33" s="131"/>
      <c r="E33" s="312"/>
      <c r="F33" s="131"/>
      <c r="G33" s="290"/>
      <c r="H33" s="310">
        <f t="shared" si="2"/>
        <v>0</v>
      </c>
      <c r="I33" s="215"/>
      <c r="J33" s="48"/>
    </row>
    <row r="34" spans="1:10" ht="13.8" thickBot="1" x14ac:dyDescent="0.3">
      <c r="A34" s="190"/>
      <c r="B34" s="311"/>
      <c r="C34" s="190"/>
      <c r="D34" s="131"/>
      <c r="E34" s="312"/>
      <c r="F34" s="131"/>
      <c r="G34" s="317"/>
      <c r="H34" s="310">
        <f t="shared" si="2"/>
        <v>0</v>
      </c>
      <c r="I34" s="215"/>
      <c r="J34" s="48"/>
    </row>
    <row r="35" spans="1:10" ht="13.8" thickBot="1" x14ac:dyDescent="0.3">
      <c r="A35" s="190"/>
      <c r="B35" s="311"/>
      <c r="C35" s="190"/>
      <c r="D35" s="131"/>
      <c r="E35" s="312"/>
      <c r="F35" s="318"/>
      <c r="G35" s="317"/>
      <c r="H35" s="310">
        <f t="shared" si="2"/>
        <v>0</v>
      </c>
      <c r="I35" s="215"/>
      <c r="J35" s="48"/>
    </row>
    <row r="36" spans="1:10" ht="13.8" thickBot="1" x14ac:dyDescent="0.3">
      <c r="A36" s="193"/>
      <c r="B36" s="314"/>
      <c r="C36" s="291"/>
      <c r="D36" s="139"/>
      <c r="E36" s="315"/>
      <c r="F36" s="193"/>
      <c r="G36" s="319"/>
      <c r="H36" s="310">
        <f t="shared" si="2"/>
        <v>0</v>
      </c>
      <c r="I36" s="215"/>
      <c r="J36" s="48"/>
    </row>
    <row r="37" spans="1:10" ht="13.8" thickBot="1" x14ac:dyDescent="0.3">
      <c r="A37" s="190"/>
      <c r="B37" s="311"/>
      <c r="C37" s="235"/>
      <c r="D37" s="131"/>
      <c r="E37" s="312"/>
      <c r="F37" s="131"/>
      <c r="G37" s="320"/>
      <c r="H37" s="310">
        <f t="shared" si="2"/>
        <v>0</v>
      </c>
      <c r="I37" s="215"/>
      <c r="J37" s="48"/>
    </row>
    <row r="38" spans="1:10" ht="13.8" thickBot="1" x14ac:dyDescent="0.3">
      <c r="A38" s="190"/>
      <c r="B38" s="311"/>
      <c r="C38" s="235"/>
      <c r="D38" s="131"/>
      <c r="E38" s="321"/>
      <c r="F38" s="131"/>
      <c r="G38" s="322"/>
      <c r="H38" s="310">
        <f t="shared" si="2"/>
        <v>0</v>
      </c>
      <c r="I38" s="215"/>
      <c r="J38" s="48"/>
    </row>
    <row r="39" spans="1:10" ht="13.8" thickBot="1" x14ac:dyDescent="0.3">
      <c r="A39" s="193"/>
      <c r="B39" s="314"/>
      <c r="C39" s="291"/>
      <c r="D39" s="139"/>
      <c r="E39" s="315"/>
      <c r="F39" s="139"/>
      <c r="G39" s="319"/>
      <c r="H39" s="310">
        <f t="shared" si="2"/>
        <v>0</v>
      </c>
      <c r="I39" s="215"/>
      <c r="J39" s="48"/>
    </row>
    <row r="40" spans="1:10" ht="13.8" thickBot="1" x14ac:dyDescent="0.3">
      <c r="A40" s="190"/>
      <c r="B40" s="311"/>
      <c r="C40" s="235"/>
      <c r="D40" s="131"/>
      <c r="E40" s="312"/>
      <c r="F40" s="131"/>
      <c r="G40" s="320"/>
      <c r="H40" s="310">
        <f t="shared" si="2"/>
        <v>0</v>
      </c>
      <c r="I40" s="215"/>
      <c r="J40" s="48"/>
    </row>
    <row r="41" spans="1:10" ht="13.8" thickBot="1" x14ac:dyDescent="0.3">
      <c r="A41" s="94" t="s">
        <v>199</v>
      </c>
      <c r="B41" s="323"/>
      <c r="C41" s="324"/>
      <c r="D41" s="237"/>
      <c r="E41" s="325"/>
      <c r="F41" s="237"/>
      <c r="G41" s="326"/>
      <c r="H41" s="327">
        <f t="shared" si="2"/>
        <v>0</v>
      </c>
      <c r="I41" s="215"/>
      <c r="J41" s="48"/>
    </row>
    <row r="42" spans="1:10" ht="13.8" thickBot="1" x14ac:dyDescent="0.3">
      <c r="A42" s="202" t="s">
        <v>12</v>
      </c>
      <c r="B42" s="182" t="s">
        <v>139</v>
      </c>
      <c r="C42" s="184" t="s">
        <v>139</v>
      </c>
      <c r="D42" s="328">
        <f>SUM(D28:D41)</f>
        <v>0</v>
      </c>
      <c r="E42" s="328">
        <f>SUM(E28:E41)</f>
        <v>0</v>
      </c>
      <c r="F42" s="328">
        <f>SUM(F28:F41)</f>
        <v>0</v>
      </c>
      <c r="G42" s="328">
        <f>SUM(G28:G41)</f>
        <v>0</v>
      </c>
      <c r="H42" s="329">
        <f>SUM(H28:H41)</f>
        <v>0</v>
      </c>
      <c r="I42" s="48"/>
      <c r="J42" s="48"/>
    </row>
    <row r="44" spans="1:10" x14ac:dyDescent="0.25">
      <c r="A44" s="540">
        <v>10</v>
      </c>
      <c r="B44" s="540"/>
      <c r="C44" s="540"/>
      <c r="D44" s="540"/>
      <c r="E44" s="540"/>
      <c r="F44" s="540"/>
      <c r="G44" s="540"/>
      <c r="H44" s="540"/>
      <c r="I44" s="540"/>
      <c r="J44" s="540"/>
    </row>
  </sheetData>
  <sheetProtection password="DB4F" sheet="1"/>
  <mergeCells count="7">
    <mergeCell ref="A21:H21"/>
    <mergeCell ref="A44:J44"/>
    <mergeCell ref="D1:J1"/>
    <mergeCell ref="B1:C1"/>
    <mergeCell ref="A3:J3"/>
    <mergeCell ref="A4:J4"/>
    <mergeCell ref="A20:H20"/>
  </mergeCells>
  <pageMargins left="0.25" right="0.25" top="0.25" bottom="0.25" header="0.3" footer="0.3"/>
  <pageSetup paperSize="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zoomScaleNormal="100" workbookViewId="0">
      <selection activeCell="B14" sqref="B14"/>
    </sheetView>
  </sheetViews>
  <sheetFormatPr defaultRowHeight="13.2" x14ac:dyDescent="0.25"/>
  <cols>
    <col min="2" max="2" width="39.109375" customWidth="1"/>
    <col min="3" max="3" width="15.6640625" customWidth="1"/>
    <col min="4" max="4" width="8" customWidth="1"/>
    <col min="5" max="5" width="11.44140625" customWidth="1"/>
    <col min="6" max="6" width="12" customWidth="1"/>
    <col min="7" max="7" width="12.5546875" customWidth="1"/>
    <col min="8" max="8" width="12.33203125" customWidth="1"/>
    <col min="9" max="9" width="12" bestFit="1" customWidth="1"/>
    <col min="10" max="10" width="12.33203125" customWidth="1"/>
    <col min="12" max="12" width="11.44140625" customWidth="1"/>
    <col min="13" max="13" width="10.44140625" customWidth="1"/>
    <col min="14" max="14" width="12.33203125" customWidth="1"/>
    <col min="15" max="15" width="11.6640625" customWidth="1"/>
    <col min="16" max="16" width="10.109375" customWidth="1"/>
  </cols>
  <sheetData>
    <row r="1" spans="1:16" x14ac:dyDescent="0.25">
      <c r="A1" s="348">
        <f>Jurrat!G5</f>
        <v>2011</v>
      </c>
      <c r="B1" s="347" t="s">
        <v>157</v>
      </c>
      <c r="C1" s="579" t="str">
        <f>Jurrat!A9</f>
        <v>Lucas County Mutual Insurance Association</v>
      </c>
      <c r="D1" s="579"/>
      <c r="E1" s="579"/>
      <c r="F1" s="579"/>
      <c r="G1" s="579"/>
      <c r="H1" s="48"/>
    </row>
    <row r="2" spans="1:16" x14ac:dyDescent="0.25">
      <c r="H2" s="48"/>
    </row>
    <row r="3" spans="1:16" x14ac:dyDescent="0.25">
      <c r="B3" s="580" t="s">
        <v>424</v>
      </c>
      <c r="C3" s="580"/>
      <c r="D3" s="580"/>
      <c r="E3" s="580"/>
      <c r="F3" s="580"/>
      <c r="G3" s="580"/>
      <c r="H3" s="580"/>
      <c r="I3" s="580"/>
      <c r="J3" s="580"/>
      <c r="K3" s="580"/>
      <c r="L3" s="580"/>
      <c r="M3" s="580"/>
      <c r="N3" s="580"/>
      <c r="O3" s="580"/>
    </row>
    <row r="4" spans="1:16" ht="13.8" thickBot="1" x14ac:dyDescent="0.3">
      <c r="B4" s="540" t="s">
        <v>519</v>
      </c>
      <c r="C4" s="540"/>
      <c r="D4" s="540"/>
      <c r="E4" s="540"/>
      <c r="F4" s="540"/>
      <c r="G4" s="540"/>
      <c r="H4" s="540"/>
      <c r="I4" s="540"/>
      <c r="J4" s="540"/>
      <c r="K4" s="540"/>
      <c r="L4" s="540"/>
      <c r="M4" s="540"/>
      <c r="N4" s="540"/>
      <c r="O4" s="540"/>
    </row>
    <row r="5" spans="1:16" x14ac:dyDescent="0.25">
      <c r="A5" s="408">
        <v>1</v>
      </c>
      <c r="B5" s="49">
        <v>2</v>
      </c>
      <c r="C5" s="50">
        <v>3</v>
      </c>
      <c r="D5" s="49">
        <v>4</v>
      </c>
      <c r="E5" s="51">
        <v>5</v>
      </c>
      <c r="F5" s="49">
        <v>6</v>
      </c>
      <c r="G5" s="52">
        <v>7</v>
      </c>
      <c r="H5" s="49">
        <v>8</v>
      </c>
      <c r="I5" s="581"/>
      <c r="J5" s="582"/>
      <c r="K5" s="582"/>
      <c r="L5" s="49">
        <v>12</v>
      </c>
      <c r="M5" s="49">
        <v>13</v>
      </c>
      <c r="N5" s="49">
        <v>14</v>
      </c>
      <c r="O5" s="50">
        <v>15</v>
      </c>
      <c r="P5" s="49">
        <v>16</v>
      </c>
    </row>
    <row r="6" spans="1:16" x14ac:dyDescent="0.25">
      <c r="A6" s="53"/>
      <c r="B6" s="54" t="s">
        <v>39</v>
      </c>
      <c r="C6" s="55"/>
      <c r="D6" s="55"/>
      <c r="E6" s="55"/>
      <c r="F6" s="55"/>
      <c r="G6" s="55"/>
      <c r="H6" s="55"/>
      <c r="I6" s="583" t="s">
        <v>158</v>
      </c>
      <c r="J6" s="584"/>
      <c r="K6" s="583"/>
      <c r="L6" s="55"/>
      <c r="M6" s="55"/>
      <c r="N6" s="54" t="s">
        <v>159</v>
      </c>
      <c r="O6" s="55"/>
      <c r="P6" s="151"/>
    </row>
    <row r="7" spans="1:16" x14ac:dyDescent="0.25">
      <c r="A7" s="53"/>
      <c r="B7" s="56"/>
      <c r="C7" s="53"/>
      <c r="D7" s="53"/>
      <c r="E7" s="53"/>
      <c r="F7" s="53"/>
      <c r="G7" s="53"/>
      <c r="H7" s="53"/>
      <c r="I7" s="54">
        <v>9</v>
      </c>
      <c r="J7" s="57">
        <v>10</v>
      </c>
      <c r="K7" s="54">
        <v>11</v>
      </c>
      <c r="L7" s="53"/>
      <c r="M7" s="53"/>
      <c r="N7" s="54" t="s">
        <v>160</v>
      </c>
      <c r="O7" s="53"/>
      <c r="P7" s="152"/>
    </row>
    <row r="8" spans="1:16" x14ac:dyDescent="0.25">
      <c r="A8" s="53"/>
      <c r="B8" s="56"/>
      <c r="C8" s="53"/>
      <c r="D8" s="53"/>
      <c r="E8" s="53"/>
      <c r="F8" s="53"/>
      <c r="G8" s="53"/>
      <c r="H8" s="53"/>
      <c r="I8" s="53"/>
      <c r="J8" s="53"/>
      <c r="K8" s="53"/>
      <c r="L8" s="54" t="s">
        <v>161</v>
      </c>
      <c r="M8" s="54" t="s">
        <v>162</v>
      </c>
      <c r="N8" s="54" t="s">
        <v>163</v>
      </c>
      <c r="O8" s="55"/>
      <c r="P8" s="152"/>
    </row>
    <row r="9" spans="1:16" x14ac:dyDescent="0.25">
      <c r="A9" s="53"/>
      <c r="B9" s="56"/>
      <c r="C9" s="53"/>
      <c r="D9" s="53"/>
      <c r="E9" s="53"/>
      <c r="F9" s="53"/>
      <c r="G9" s="53"/>
      <c r="H9" s="53"/>
      <c r="I9" s="56"/>
      <c r="J9" s="54" t="s">
        <v>164</v>
      </c>
      <c r="K9" s="54"/>
      <c r="L9" s="54" t="s">
        <v>165</v>
      </c>
      <c r="M9" s="54" t="s">
        <v>165</v>
      </c>
      <c r="N9" s="54" t="s">
        <v>166</v>
      </c>
      <c r="O9" s="55"/>
      <c r="P9" s="152"/>
    </row>
    <row r="10" spans="1:16" x14ac:dyDescent="0.25">
      <c r="A10" s="53"/>
      <c r="B10" s="54"/>
      <c r="C10" s="55"/>
      <c r="D10" s="55"/>
      <c r="E10" s="55"/>
      <c r="F10" s="55"/>
      <c r="G10" s="55"/>
      <c r="H10" s="55"/>
      <c r="I10" s="54"/>
      <c r="J10" s="54" t="s">
        <v>167</v>
      </c>
      <c r="K10" s="54" t="s">
        <v>168</v>
      </c>
      <c r="L10" s="54" t="s">
        <v>169</v>
      </c>
      <c r="M10" s="54" t="s">
        <v>169</v>
      </c>
      <c r="N10" s="54" t="s">
        <v>170</v>
      </c>
      <c r="O10" s="55"/>
      <c r="P10" s="152"/>
    </row>
    <row r="11" spans="1:16" x14ac:dyDescent="0.25">
      <c r="A11" s="53"/>
      <c r="B11" s="54"/>
      <c r="C11" s="55"/>
      <c r="D11" s="55"/>
      <c r="E11" s="55"/>
      <c r="F11" s="55"/>
      <c r="G11" s="54" t="s">
        <v>171</v>
      </c>
      <c r="H11" s="54" t="s">
        <v>172</v>
      </c>
      <c r="I11" s="54"/>
      <c r="J11" s="54" t="s">
        <v>173</v>
      </c>
      <c r="K11" s="54" t="s">
        <v>174</v>
      </c>
      <c r="L11" s="54" t="s">
        <v>175</v>
      </c>
      <c r="M11" s="54" t="s">
        <v>175</v>
      </c>
      <c r="N11" s="54" t="s">
        <v>176</v>
      </c>
      <c r="O11" s="55"/>
      <c r="P11" s="152"/>
    </row>
    <row r="12" spans="1:16" x14ac:dyDescent="0.25">
      <c r="A12" s="55"/>
      <c r="B12" s="54" t="s">
        <v>177</v>
      </c>
      <c r="C12" s="55"/>
      <c r="D12" s="54" t="s">
        <v>178</v>
      </c>
      <c r="E12" s="55"/>
      <c r="F12" s="55"/>
      <c r="G12" s="54" t="s">
        <v>179</v>
      </c>
      <c r="H12" s="54" t="s">
        <v>180</v>
      </c>
      <c r="I12" s="54" t="s">
        <v>181</v>
      </c>
      <c r="J12" s="54" t="s">
        <v>182</v>
      </c>
      <c r="K12" s="54" t="s">
        <v>183</v>
      </c>
      <c r="L12" s="54" t="s">
        <v>184</v>
      </c>
      <c r="M12" s="54" t="s">
        <v>183</v>
      </c>
      <c r="N12" s="54" t="s">
        <v>185</v>
      </c>
      <c r="O12" s="54" t="s">
        <v>186</v>
      </c>
      <c r="P12" s="54" t="s">
        <v>224</v>
      </c>
    </row>
    <row r="13" spans="1:16" x14ac:dyDescent="0.25">
      <c r="A13" s="58" t="s">
        <v>187</v>
      </c>
      <c r="B13" s="58" t="s">
        <v>188</v>
      </c>
      <c r="C13" s="59" t="s">
        <v>189</v>
      </c>
      <c r="D13" s="58" t="s">
        <v>190</v>
      </c>
      <c r="E13" s="58" t="s">
        <v>191</v>
      </c>
      <c r="F13" s="58" t="s">
        <v>192</v>
      </c>
      <c r="G13" s="58" t="s">
        <v>193</v>
      </c>
      <c r="H13" s="58" t="s">
        <v>13</v>
      </c>
      <c r="I13" s="58" t="s">
        <v>194</v>
      </c>
      <c r="J13" s="58" t="s">
        <v>195</v>
      </c>
      <c r="K13" s="58" t="s">
        <v>196</v>
      </c>
      <c r="L13" s="58" t="s">
        <v>197</v>
      </c>
      <c r="M13" s="58" t="s">
        <v>196</v>
      </c>
      <c r="N13" s="58" t="s">
        <v>198</v>
      </c>
      <c r="O13" s="58" t="s">
        <v>178</v>
      </c>
      <c r="P13" s="58" t="s">
        <v>225</v>
      </c>
    </row>
    <row r="14" spans="1:16" x14ac:dyDescent="0.25">
      <c r="A14" s="47"/>
      <c r="B14" s="60" t="s">
        <v>605</v>
      </c>
      <c r="C14" s="60"/>
      <c r="D14" s="61"/>
      <c r="E14" s="62"/>
      <c r="F14" s="62"/>
      <c r="G14" s="63"/>
      <c r="H14" s="64"/>
      <c r="I14" s="65"/>
      <c r="J14" s="66"/>
      <c r="K14" s="64"/>
      <c r="L14" s="67" t="str">
        <f>IF(G14&gt;H14,G14-H14,"")</f>
        <v/>
      </c>
      <c r="M14" s="68" t="str">
        <f>IF(H14&gt;G14,H14-G14,"")</f>
        <v/>
      </c>
      <c r="N14" s="69"/>
      <c r="O14" s="70"/>
      <c r="P14" s="153"/>
    </row>
    <row r="15" spans="1:16" x14ac:dyDescent="0.25">
      <c r="A15" s="71"/>
      <c r="B15" s="72"/>
      <c r="C15" s="72"/>
      <c r="D15" s="61"/>
      <c r="E15" s="73"/>
      <c r="F15" s="73"/>
      <c r="G15" s="73"/>
      <c r="H15" s="74"/>
      <c r="I15" s="75"/>
      <c r="J15" s="76"/>
      <c r="K15" s="74"/>
      <c r="L15" s="77" t="str">
        <f>IF(G15&gt;H15,G15-H15,"")</f>
        <v/>
      </c>
      <c r="M15" s="78" t="str">
        <f>IF(H15&gt;G15,H15-G15,"")</f>
        <v/>
      </c>
      <c r="N15" s="74"/>
      <c r="O15" s="79"/>
      <c r="P15" s="154"/>
    </row>
    <row r="16" spans="1:16" x14ac:dyDescent="0.25">
      <c r="A16" s="80"/>
      <c r="B16" s="72"/>
      <c r="C16" s="72"/>
      <c r="D16" s="61"/>
      <c r="E16" s="73"/>
      <c r="F16" s="73"/>
      <c r="G16" s="73"/>
      <c r="H16" s="74"/>
      <c r="I16" s="75"/>
      <c r="J16" s="81"/>
      <c r="K16" s="74"/>
      <c r="L16" s="77" t="str">
        <f>IF(G16&gt;H16,G16-H16,"")</f>
        <v/>
      </c>
      <c r="M16" s="78" t="str">
        <f>IF(H16&gt;G16,H16-G16,"")</f>
        <v/>
      </c>
      <c r="N16" s="74"/>
      <c r="O16" s="79"/>
      <c r="P16" s="154"/>
    </row>
    <row r="17" spans="1:16" x14ac:dyDescent="0.25">
      <c r="A17" s="80"/>
      <c r="B17" s="72"/>
      <c r="C17" s="72"/>
      <c r="D17" s="61"/>
      <c r="E17" s="73"/>
      <c r="F17" s="73"/>
      <c r="G17" s="73"/>
      <c r="H17" s="74"/>
      <c r="I17" s="75"/>
      <c r="J17" s="81"/>
      <c r="K17" s="74"/>
      <c r="L17" s="77" t="str">
        <f t="shared" ref="L17:L44" si="0">IF(G17&gt;H17,G17-H17,"")</f>
        <v/>
      </c>
      <c r="M17" s="78" t="str">
        <f t="shared" ref="M17:M44" si="1">IF(H17&gt;G17,H17-G17,"")</f>
        <v/>
      </c>
      <c r="N17" s="74"/>
      <c r="O17" s="79"/>
      <c r="P17" s="154"/>
    </row>
    <row r="18" spans="1:16" x14ac:dyDescent="0.25">
      <c r="A18" s="80"/>
      <c r="B18" s="72"/>
      <c r="C18" s="72"/>
      <c r="D18" s="61"/>
      <c r="E18" s="73"/>
      <c r="F18" s="73"/>
      <c r="G18" s="73"/>
      <c r="H18" s="74"/>
      <c r="I18" s="75"/>
      <c r="J18" s="81"/>
      <c r="K18" s="74"/>
      <c r="L18" s="77" t="str">
        <f t="shared" si="0"/>
        <v/>
      </c>
      <c r="M18" s="78" t="str">
        <f t="shared" si="1"/>
        <v/>
      </c>
      <c r="N18" s="74"/>
      <c r="O18" s="79"/>
      <c r="P18" s="154"/>
    </row>
    <row r="19" spans="1:16" x14ac:dyDescent="0.25">
      <c r="A19" s="80"/>
      <c r="B19" s="72"/>
      <c r="C19" s="72"/>
      <c r="D19" s="61"/>
      <c r="E19" s="73"/>
      <c r="F19" s="73"/>
      <c r="G19" s="73"/>
      <c r="H19" s="74"/>
      <c r="I19" s="75"/>
      <c r="J19" s="81"/>
      <c r="K19" s="74"/>
      <c r="L19" s="77" t="str">
        <f t="shared" si="0"/>
        <v/>
      </c>
      <c r="M19" s="78" t="str">
        <f t="shared" si="1"/>
        <v/>
      </c>
      <c r="N19" s="74"/>
      <c r="O19" s="79"/>
      <c r="P19" s="154"/>
    </row>
    <row r="20" spans="1:16" x14ac:dyDescent="0.25">
      <c r="A20" s="80"/>
      <c r="B20" s="72"/>
      <c r="C20" s="72"/>
      <c r="D20" s="61"/>
      <c r="E20" s="73"/>
      <c r="F20" s="73"/>
      <c r="G20" s="73"/>
      <c r="H20" s="74"/>
      <c r="I20" s="75"/>
      <c r="J20" s="81"/>
      <c r="K20" s="74"/>
      <c r="L20" s="77" t="str">
        <f t="shared" si="0"/>
        <v/>
      </c>
      <c r="M20" s="78" t="str">
        <f t="shared" si="1"/>
        <v/>
      </c>
      <c r="N20" s="74"/>
      <c r="O20" s="79"/>
      <c r="P20" s="154"/>
    </row>
    <row r="21" spans="1:16" x14ac:dyDescent="0.25">
      <c r="A21" s="80"/>
      <c r="B21" s="72"/>
      <c r="C21" s="72"/>
      <c r="D21" s="61"/>
      <c r="E21" s="73"/>
      <c r="F21" s="73"/>
      <c r="G21" s="73"/>
      <c r="H21" s="74"/>
      <c r="I21" s="75"/>
      <c r="J21" s="81"/>
      <c r="K21" s="74"/>
      <c r="L21" s="77" t="str">
        <f t="shared" si="0"/>
        <v/>
      </c>
      <c r="M21" s="78" t="str">
        <f t="shared" si="1"/>
        <v/>
      </c>
      <c r="N21" s="74"/>
      <c r="O21" s="79"/>
      <c r="P21" s="154"/>
    </row>
    <row r="22" spans="1:16" x14ac:dyDescent="0.25">
      <c r="A22" s="80"/>
      <c r="B22" s="72"/>
      <c r="C22" s="72"/>
      <c r="D22" s="61"/>
      <c r="E22" s="73"/>
      <c r="F22" s="73"/>
      <c r="G22" s="73"/>
      <c r="H22" s="74"/>
      <c r="I22" s="75"/>
      <c r="J22" s="81"/>
      <c r="K22" s="74"/>
      <c r="L22" s="77" t="str">
        <f t="shared" si="0"/>
        <v/>
      </c>
      <c r="M22" s="78" t="str">
        <f t="shared" si="1"/>
        <v/>
      </c>
      <c r="N22" s="74"/>
      <c r="O22" s="79"/>
      <c r="P22" s="154"/>
    </row>
    <row r="23" spans="1:16" x14ac:dyDescent="0.25">
      <c r="A23" s="80"/>
      <c r="B23" s="72"/>
      <c r="C23" s="72"/>
      <c r="D23" s="61"/>
      <c r="E23" s="73"/>
      <c r="F23" s="73"/>
      <c r="G23" s="73"/>
      <c r="H23" s="74"/>
      <c r="I23" s="75"/>
      <c r="J23" s="81"/>
      <c r="K23" s="74"/>
      <c r="L23" s="77" t="str">
        <f t="shared" si="0"/>
        <v/>
      </c>
      <c r="M23" s="78" t="str">
        <f t="shared" si="1"/>
        <v/>
      </c>
      <c r="N23" s="74"/>
      <c r="O23" s="79"/>
      <c r="P23" s="154"/>
    </row>
    <row r="24" spans="1:16" x14ac:dyDescent="0.25">
      <c r="A24" s="80"/>
      <c r="B24" s="72"/>
      <c r="C24" s="72"/>
      <c r="D24" s="61"/>
      <c r="E24" s="73"/>
      <c r="F24" s="73"/>
      <c r="G24" s="73"/>
      <c r="H24" s="74"/>
      <c r="I24" s="75"/>
      <c r="J24" s="81"/>
      <c r="K24" s="74"/>
      <c r="L24" s="77" t="str">
        <f t="shared" si="0"/>
        <v/>
      </c>
      <c r="M24" s="78" t="str">
        <f t="shared" si="1"/>
        <v/>
      </c>
      <c r="N24" s="74"/>
      <c r="O24" s="79"/>
      <c r="P24" s="154"/>
    </row>
    <row r="25" spans="1:16" x14ac:dyDescent="0.25">
      <c r="A25" s="80"/>
      <c r="B25" s="72"/>
      <c r="C25" s="72"/>
      <c r="D25" s="61"/>
      <c r="E25" s="73"/>
      <c r="F25" s="73"/>
      <c r="G25" s="73"/>
      <c r="H25" s="74"/>
      <c r="I25" s="75"/>
      <c r="J25" s="81"/>
      <c r="K25" s="74"/>
      <c r="L25" s="77" t="str">
        <f t="shared" si="0"/>
        <v/>
      </c>
      <c r="M25" s="78" t="str">
        <f t="shared" si="1"/>
        <v/>
      </c>
      <c r="N25" s="74"/>
      <c r="O25" s="79"/>
      <c r="P25" s="154"/>
    </row>
    <row r="26" spans="1:16" x14ac:dyDescent="0.25">
      <c r="A26" s="80"/>
      <c r="B26" s="72"/>
      <c r="C26" s="72"/>
      <c r="D26" s="61"/>
      <c r="E26" s="73"/>
      <c r="F26" s="73"/>
      <c r="G26" s="73"/>
      <c r="H26" s="74"/>
      <c r="I26" s="75"/>
      <c r="J26" s="81"/>
      <c r="K26" s="74"/>
      <c r="L26" s="77" t="str">
        <f t="shared" si="0"/>
        <v/>
      </c>
      <c r="M26" s="78" t="str">
        <f t="shared" si="1"/>
        <v/>
      </c>
      <c r="N26" s="74"/>
      <c r="O26" s="79"/>
      <c r="P26" s="154"/>
    </row>
    <row r="27" spans="1:16" x14ac:dyDescent="0.25">
      <c r="A27" s="80"/>
      <c r="B27" s="72"/>
      <c r="C27" s="72"/>
      <c r="D27" s="61"/>
      <c r="E27" s="73"/>
      <c r="F27" s="73"/>
      <c r="G27" s="73"/>
      <c r="H27" s="74"/>
      <c r="I27" s="75"/>
      <c r="J27" s="81"/>
      <c r="K27" s="74"/>
      <c r="L27" s="77" t="str">
        <f t="shared" si="0"/>
        <v/>
      </c>
      <c r="M27" s="78" t="str">
        <f t="shared" si="1"/>
        <v/>
      </c>
      <c r="N27" s="74"/>
      <c r="O27" s="79"/>
      <c r="P27" s="154"/>
    </row>
    <row r="28" spans="1:16" x14ac:dyDescent="0.25">
      <c r="A28" s="80"/>
      <c r="B28" s="72"/>
      <c r="C28" s="72"/>
      <c r="D28" s="61"/>
      <c r="E28" s="73"/>
      <c r="F28" s="73"/>
      <c r="G28" s="73"/>
      <c r="H28" s="74"/>
      <c r="I28" s="75"/>
      <c r="J28" s="81"/>
      <c r="K28" s="74"/>
      <c r="L28" s="77" t="str">
        <f t="shared" si="0"/>
        <v/>
      </c>
      <c r="M28" s="78" t="str">
        <f t="shared" si="1"/>
        <v/>
      </c>
      <c r="N28" s="74"/>
      <c r="O28" s="79"/>
      <c r="P28" s="154"/>
    </row>
    <row r="29" spans="1:16" x14ac:dyDescent="0.25">
      <c r="A29" s="80"/>
      <c r="B29" s="72"/>
      <c r="C29" s="72"/>
      <c r="D29" s="61"/>
      <c r="E29" s="73"/>
      <c r="F29" s="73"/>
      <c r="G29" s="73"/>
      <c r="H29" s="74"/>
      <c r="I29" s="75"/>
      <c r="J29" s="81"/>
      <c r="K29" s="74"/>
      <c r="L29" s="77" t="str">
        <f t="shared" si="0"/>
        <v/>
      </c>
      <c r="M29" s="78" t="str">
        <f t="shared" si="1"/>
        <v/>
      </c>
      <c r="N29" s="74"/>
      <c r="O29" s="79"/>
      <c r="P29" s="154"/>
    </row>
    <row r="30" spans="1:16" x14ac:dyDescent="0.25">
      <c r="A30" s="80"/>
      <c r="B30" s="72"/>
      <c r="C30" s="72"/>
      <c r="D30" s="61"/>
      <c r="E30" s="73"/>
      <c r="F30" s="73"/>
      <c r="G30" s="73"/>
      <c r="H30" s="74"/>
      <c r="I30" s="75"/>
      <c r="J30" s="81"/>
      <c r="K30" s="74"/>
      <c r="L30" s="77" t="str">
        <f t="shared" si="0"/>
        <v/>
      </c>
      <c r="M30" s="78" t="str">
        <f t="shared" si="1"/>
        <v/>
      </c>
      <c r="N30" s="74"/>
      <c r="O30" s="79"/>
      <c r="P30" s="154"/>
    </row>
    <row r="31" spans="1:16" x14ac:dyDescent="0.25">
      <c r="A31" s="80"/>
      <c r="B31" s="72"/>
      <c r="C31" s="72"/>
      <c r="D31" s="61"/>
      <c r="E31" s="73"/>
      <c r="F31" s="73"/>
      <c r="G31" s="73"/>
      <c r="H31" s="74"/>
      <c r="I31" s="75"/>
      <c r="J31" s="81"/>
      <c r="K31" s="74"/>
      <c r="L31" s="77" t="str">
        <f t="shared" si="0"/>
        <v/>
      </c>
      <c r="M31" s="78" t="str">
        <f t="shared" si="1"/>
        <v/>
      </c>
      <c r="N31" s="74"/>
      <c r="O31" s="79"/>
      <c r="P31" s="154"/>
    </row>
    <row r="32" spans="1:16" x14ac:dyDescent="0.25">
      <c r="A32" s="80"/>
      <c r="B32" s="72"/>
      <c r="C32" s="72"/>
      <c r="D32" s="61"/>
      <c r="E32" s="73"/>
      <c r="F32" s="73"/>
      <c r="G32" s="73"/>
      <c r="H32" s="74"/>
      <c r="I32" s="75"/>
      <c r="J32" s="81"/>
      <c r="K32" s="74"/>
      <c r="L32" s="77" t="str">
        <f t="shared" si="0"/>
        <v/>
      </c>
      <c r="M32" s="78" t="str">
        <f t="shared" si="1"/>
        <v/>
      </c>
      <c r="N32" s="74"/>
      <c r="O32" s="79"/>
      <c r="P32" s="154"/>
    </row>
    <row r="33" spans="1:16" x14ac:dyDescent="0.25">
      <c r="A33" s="80"/>
      <c r="B33" s="72"/>
      <c r="C33" s="72"/>
      <c r="D33" s="61"/>
      <c r="E33" s="73"/>
      <c r="F33" s="73"/>
      <c r="G33" s="73"/>
      <c r="H33" s="74"/>
      <c r="I33" s="75"/>
      <c r="J33" s="81"/>
      <c r="K33" s="74"/>
      <c r="L33" s="77" t="str">
        <f t="shared" si="0"/>
        <v/>
      </c>
      <c r="M33" s="78" t="str">
        <f t="shared" si="1"/>
        <v/>
      </c>
      <c r="N33" s="74"/>
      <c r="O33" s="79"/>
      <c r="P33" s="154"/>
    </row>
    <row r="34" spans="1:16" x14ac:dyDescent="0.25">
      <c r="A34" s="80"/>
      <c r="B34" s="72"/>
      <c r="C34" s="72"/>
      <c r="D34" s="61"/>
      <c r="E34" s="73"/>
      <c r="F34" s="73"/>
      <c r="G34" s="73"/>
      <c r="H34" s="74"/>
      <c r="I34" s="75"/>
      <c r="J34" s="81"/>
      <c r="K34" s="74"/>
      <c r="L34" s="77" t="str">
        <f t="shared" si="0"/>
        <v/>
      </c>
      <c r="M34" s="78" t="str">
        <f t="shared" si="1"/>
        <v/>
      </c>
      <c r="N34" s="74"/>
      <c r="O34" s="79"/>
      <c r="P34" s="154"/>
    </row>
    <row r="35" spans="1:16" x14ac:dyDescent="0.25">
      <c r="A35" s="80"/>
      <c r="B35" s="72"/>
      <c r="C35" s="72"/>
      <c r="D35" s="61"/>
      <c r="E35" s="73"/>
      <c r="F35" s="73"/>
      <c r="G35" s="73"/>
      <c r="H35" s="74"/>
      <c r="I35" s="75"/>
      <c r="J35" s="81"/>
      <c r="K35" s="74"/>
      <c r="L35" s="77" t="str">
        <f t="shared" si="0"/>
        <v/>
      </c>
      <c r="M35" s="78" t="str">
        <f t="shared" si="1"/>
        <v/>
      </c>
      <c r="N35" s="74"/>
      <c r="O35" s="79"/>
      <c r="P35" s="154"/>
    </row>
    <row r="36" spans="1:16" x14ac:dyDescent="0.25">
      <c r="A36" s="80"/>
      <c r="B36" s="72"/>
      <c r="C36" s="72"/>
      <c r="D36" s="61"/>
      <c r="E36" s="73"/>
      <c r="F36" s="73"/>
      <c r="G36" s="73"/>
      <c r="H36" s="74"/>
      <c r="I36" s="75"/>
      <c r="J36" s="81"/>
      <c r="K36" s="74"/>
      <c r="L36" s="77" t="str">
        <f t="shared" si="0"/>
        <v/>
      </c>
      <c r="M36" s="78" t="str">
        <f t="shared" si="1"/>
        <v/>
      </c>
      <c r="N36" s="74"/>
      <c r="O36" s="79"/>
      <c r="P36" s="154"/>
    </row>
    <row r="37" spans="1:16" x14ac:dyDescent="0.25">
      <c r="A37" s="82"/>
      <c r="B37" s="83"/>
      <c r="C37" s="83"/>
      <c r="D37" s="61"/>
      <c r="E37" s="63"/>
      <c r="F37" s="63"/>
      <c r="G37" s="84"/>
      <c r="H37" s="85"/>
      <c r="I37" s="86"/>
      <c r="J37" s="81"/>
      <c r="K37" s="85"/>
      <c r="L37" s="77" t="str">
        <f t="shared" si="0"/>
        <v/>
      </c>
      <c r="M37" s="78" t="str">
        <f t="shared" si="1"/>
        <v/>
      </c>
      <c r="N37" s="74"/>
      <c r="O37" s="87"/>
      <c r="P37" s="155"/>
    </row>
    <row r="38" spans="1:16" x14ac:dyDescent="0.25">
      <c r="A38" s="80"/>
      <c r="B38" s="72"/>
      <c r="C38" s="72"/>
      <c r="D38" s="61"/>
      <c r="E38" s="73"/>
      <c r="F38" s="73"/>
      <c r="G38" s="88"/>
      <c r="H38" s="74"/>
      <c r="I38" s="75"/>
      <c r="J38" s="81"/>
      <c r="K38" s="74"/>
      <c r="L38" s="77" t="str">
        <f t="shared" si="0"/>
        <v/>
      </c>
      <c r="M38" s="78" t="str">
        <f t="shared" si="1"/>
        <v/>
      </c>
      <c r="N38" s="74"/>
      <c r="O38" s="79"/>
      <c r="P38" s="154"/>
    </row>
    <row r="39" spans="1:16" x14ac:dyDescent="0.25">
      <c r="A39" s="82"/>
      <c r="B39" s="83"/>
      <c r="C39" s="83"/>
      <c r="D39" s="61"/>
      <c r="E39" s="63"/>
      <c r="F39" s="63"/>
      <c r="G39" s="84"/>
      <c r="H39" s="85"/>
      <c r="I39" s="86"/>
      <c r="J39" s="81"/>
      <c r="K39" s="85"/>
      <c r="L39" s="77" t="str">
        <f t="shared" si="0"/>
        <v/>
      </c>
      <c r="M39" s="78" t="str">
        <f t="shared" si="1"/>
        <v/>
      </c>
      <c r="N39" s="74"/>
      <c r="O39" s="87"/>
      <c r="P39" s="155"/>
    </row>
    <row r="40" spans="1:16" x14ac:dyDescent="0.25">
      <c r="A40" s="80"/>
      <c r="B40" s="72"/>
      <c r="C40" s="72"/>
      <c r="D40" s="61"/>
      <c r="E40" s="73"/>
      <c r="F40" s="73"/>
      <c r="G40" s="88"/>
      <c r="H40" s="89"/>
      <c r="I40" s="75"/>
      <c r="J40" s="81"/>
      <c r="K40" s="74"/>
      <c r="L40" s="77" t="str">
        <f t="shared" si="0"/>
        <v/>
      </c>
      <c r="M40" s="78" t="str">
        <f t="shared" si="1"/>
        <v/>
      </c>
      <c r="N40" s="74"/>
      <c r="O40" s="79"/>
      <c r="P40" s="154"/>
    </row>
    <row r="41" spans="1:16" x14ac:dyDescent="0.25">
      <c r="A41" s="82"/>
      <c r="B41" s="83"/>
      <c r="C41" s="83"/>
      <c r="D41" s="61"/>
      <c r="E41" s="63"/>
      <c r="F41" s="63"/>
      <c r="G41" s="63"/>
      <c r="H41" s="74"/>
      <c r="I41" s="86"/>
      <c r="J41" s="81"/>
      <c r="K41" s="90"/>
      <c r="L41" s="77" t="str">
        <f t="shared" si="0"/>
        <v/>
      </c>
      <c r="M41" s="78" t="str">
        <f t="shared" si="1"/>
        <v/>
      </c>
      <c r="N41" s="74"/>
      <c r="O41" s="87"/>
      <c r="P41" s="155"/>
    </row>
    <row r="42" spans="1:16" x14ac:dyDescent="0.25">
      <c r="A42" s="80"/>
      <c r="B42" s="72"/>
      <c r="C42" s="72"/>
      <c r="D42" s="61"/>
      <c r="E42" s="88"/>
      <c r="F42" s="88"/>
      <c r="G42" s="88"/>
      <c r="H42" s="74"/>
      <c r="I42" s="75"/>
      <c r="J42" s="81"/>
      <c r="K42" s="91"/>
      <c r="L42" s="77" t="str">
        <f t="shared" si="0"/>
        <v/>
      </c>
      <c r="M42" s="78" t="str">
        <f t="shared" si="1"/>
        <v/>
      </c>
      <c r="N42" s="74"/>
      <c r="O42" s="79"/>
      <c r="P42" s="154"/>
    </row>
    <row r="43" spans="1:16" x14ac:dyDescent="0.25">
      <c r="A43" s="82"/>
      <c r="B43" s="83"/>
      <c r="C43" s="83"/>
      <c r="D43" s="61"/>
      <c r="E43" s="84"/>
      <c r="F43" s="84"/>
      <c r="G43" s="84"/>
      <c r="H43" s="74"/>
      <c r="I43" s="86"/>
      <c r="J43" s="81"/>
      <c r="K43" s="91"/>
      <c r="L43" s="77" t="str">
        <f t="shared" si="0"/>
        <v/>
      </c>
      <c r="M43" s="78" t="str">
        <f t="shared" si="1"/>
        <v/>
      </c>
      <c r="N43" s="74"/>
      <c r="O43" s="87"/>
      <c r="P43" s="155"/>
    </row>
    <row r="44" spans="1:16" x14ac:dyDescent="0.25">
      <c r="A44" s="80"/>
      <c r="B44" s="92"/>
      <c r="C44" s="72"/>
      <c r="D44" s="61"/>
      <c r="E44" s="88"/>
      <c r="F44" s="88"/>
      <c r="G44" s="88"/>
      <c r="H44" s="74"/>
      <c r="I44" s="75"/>
      <c r="J44" s="81"/>
      <c r="K44" s="91"/>
      <c r="L44" s="77" t="str">
        <f t="shared" si="0"/>
        <v/>
      </c>
      <c r="M44" s="78" t="str">
        <f t="shared" si="1"/>
        <v/>
      </c>
      <c r="N44" s="74"/>
      <c r="O44" s="79"/>
      <c r="P44" s="154"/>
    </row>
    <row r="45" spans="1:16" ht="13.8" thickBot="1" x14ac:dyDescent="0.3">
      <c r="A45" s="93"/>
      <c r="B45" s="146" t="s">
        <v>501</v>
      </c>
      <c r="C45" s="439" t="s">
        <v>139</v>
      </c>
      <c r="D45" s="448" t="s">
        <v>139</v>
      </c>
      <c r="E45" s="483">
        <f>'Pg 19 Inv Overflow'!E28</f>
        <v>0</v>
      </c>
      <c r="F45" s="483">
        <f>'Pg 19 Inv Overflow'!F28</f>
        <v>0</v>
      </c>
      <c r="G45" s="483">
        <f>'Pg 19 Inv Overflow'!G28</f>
        <v>0</v>
      </c>
      <c r="H45" s="483">
        <f>'Pg 19 Inv Overflow'!H28</f>
        <v>0</v>
      </c>
      <c r="I45" s="436" t="s">
        <v>139</v>
      </c>
      <c r="J45" s="484">
        <f>'Pg 19 Inv Overflow'!J28</f>
        <v>0</v>
      </c>
      <c r="K45" s="484">
        <f>'Pg 19 Inv Overflow'!K28</f>
        <v>0</v>
      </c>
      <c r="L45" s="95" t="str">
        <f>IF(G45&gt;H45,G45-H45,"")</f>
        <v/>
      </c>
      <c r="M45" s="96" t="str">
        <f>IF(H45&gt;G45,H45-G45,"")</f>
        <v/>
      </c>
      <c r="N45" s="485">
        <f>'Pg 19 Inv Overflow'!N28</f>
        <v>0</v>
      </c>
      <c r="O45" s="438" t="s">
        <v>139</v>
      </c>
      <c r="P45" s="439" t="s">
        <v>139</v>
      </c>
    </row>
    <row r="46" spans="1:16" ht="13.8" thickBot="1" x14ac:dyDescent="0.3">
      <c r="A46" s="97" t="s">
        <v>139</v>
      </c>
      <c r="B46" s="98" t="s">
        <v>12</v>
      </c>
      <c r="C46" s="97" t="s">
        <v>139</v>
      </c>
      <c r="D46" s="99" t="s">
        <v>139</v>
      </c>
      <c r="E46" s="100">
        <f>SUM(E14:E45)</f>
        <v>0</v>
      </c>
      <c r="F46" s="100">
        <f>SUM(F14:F45)</f>
        <v>0</v>
      </c>
      <c r="G46" s="100">
        <f>SUM(G14:G45)</f>
        <v>0</v>
      </c>
      <c r="H46" s="100">
        <f>SUM(H14:H45)</f>
        <v>0</v>
      </c>
      <c r="I46" s="97" t="s">
        <v>139</v>
      </c>
      <c r="J46" s="100">
        <f>SUM(J14:J45)</f>
        <v>0</v>
      </c>
      <c r="K46" s="100">
        <f>SUM(K14:K45)</f>
        <v>0</v>
      </c>
      <c r="L46" s="101">
        <f>SUM(L14:L45)</f>
        <v>0</v>
      </c>
      <c r="M46" s="102">
        <f>SUM(M14:M45)</f>
        <v>0</v>
      </c>
      <c r="N46" s="103">
        <f>SUM(N14:N45)</f>
        <v>0</v>
      </c>
      <c r="O46" s="97" t="s">
        <v>139</v>
      </c>
      <c r="P46" s="97" t="s">
        <v>139</v>
      </c>
    </row>
    <row r="47" spans="1:16" x14ac:dyDescent="0.25">
      <c r="A47" s="48" t="s">
        <v>200</v>
      </c>
      <c r="B47" s="104"/>
      <c r="C47" s="105"/>
      <c r="D47" s="106"/>
      <c r="E47" s="107"/>
      <c r="F47" s="107"/>
      <c r="G47" s="107"/>
      <c r="H47" s="107"/>
      <c r="I47" s="105"/>
      <c r="J47" s="107"/>
      <c r="K47" s="107"/>
      <c r="L47" s="107"/>
      <c r="M47" s="108"/>
      <c r="N47" s="108"/>
      <c r="O47" s="105"/>
      <c r="P47" s="105"/>
    </row>
    <row r="48" spans="1:16" x14ac:dyDescent="0.25">
      <c r="A48" s="540">
        <v>11</v>
      </c>
      <c r="B48" s="540"/>
      <c r="C48" s="540"/>
      <c r="D48" s="540"/>
      <c r="E48" s="540"/>
      <c r="F48" s="540"/>
      <c r="G48" s="540"/>
      <c r="H48" s="540"/>
      <c r="I48" s="540"/>
      <c r="J48" s="540"/>
      <c r="K48" s="540"/>
      <c r="L48" s="540"/>
      <c r="M48" s="540"/>
      <c r="N48" s="540"/>
      <c r="O48" s="540"/>
      <c r="P48" s="540"/>
    </row>
  </sheetData>
  <sheetProtection password="DB4F" sheet="1"/>
  <mergeCells count="6">
    <mergeCell ref="A48:P48"/>
    <mergeCell ref="C1:G1"/>
    <mergeCell ref="B3:O3"/>
    <mergeCell ref="B4:O4"/>
    <mergeCell ref="I5:K5"/>
    <mergeCell ref="I6:K6"/>
  </mergeCells>
  <pageMargins left="0" right="0" top="0.75" bottom="0.75" header="0.3" footer="0.3"/>
  <pageSetup paperSize="5" scale="8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showGridLines="0" topLeftCell="A5" zoomScaleNormal="100" workbookViewId="0">
      <selection activeCell="A12" sqref="A12"/>
    </sheetView>
  </sheetViews>
  <sheetFormatPr defaultRowHeight="13.2" x14ac:dyDescent="0.25"/>
  <cols>
    <col min="2" max="2" width="39.109375" customWidth="1"/>
    <col min="3" max="3" width="15.6640625" customWidth="1"/>
    <col min="4" max="4" width="8" customWidth="1"/>
    <col min="5" max="5" width="11.44140625" customWidth="1"/>
    <col min="6" max="6" width="12" customWidth="1"/>
    <col min="7" max="7" width="12.5546875" customWidth="1"/>
    <col min="8" max="8" width="11.44140625" customWidth="1"/>
    <col min="9" max="9" width="12" bestFit="1" customWidth="1"/>
    <col min="10" max="10" width="12.33203125" customWidth="1"/>
    <col min="12" max="12" width="11.44140625" customWidth="1"/>
    <col min="13" max="13" width="10.44140625" customWidth="1"/>
    <col min="14" max="14" width="12.33203125" customWidth="1"/>
    <col min="15" max="15" width="11.6640625" customWidth="1"/>
    <col min="16" max="16" width="10.109375" customWidth="1"/>
  </cols>
  <sheetData>
    <row r="1" spans="1:16" x14ac:dyDescent="0.25">
      <c r="A1" s="348">
        <f>Jurrat!G5</f>
        <v>2011</v>
      </c>
      <c r="B1" s="347" t="s">
        <v>157</v>
      </c>
      <c r="C1" s="579" t="str">
        <f>Jurrat!A9</f>
        <v>Lucas County Mutual Insurance Association</v>
      </c>
      <c r="D1" s="579"/>
      <c r="E1" s="579"/>
      <c r="F1" s="579"/>
      <c r="G1" s="579"/>
      <c r="H1" s="48"/>
    </row>
    <row r="2" spans="1:16" x14ac:dyDescent="0.25">
      <c r="H2" s="48"/>
    </row>
    <row r="3" spans="1:16" x14ac:dyDescent="0.25">
      <c r="B3" s="580" t="s">
        <v>425</v>
      </c>
      <c r="C3" s="580"/>
      <c r="D3" s="580"/>
      <c r="E3" s="580"/>
      <c r="F3" s="580"/>
      <c r="G3" s="580"/>
      <c r="H3" s="580"/>
      <c r="I3" s="580"/>
      <c r="J3" s="580"/>
      <c r="K3" s="580"/>
      <c r="L3" s="580"/>
      <c r="M3" s="580"/>
      <c r="N3" s="580"/>
      <c r="O3" s="580"/>
      <c r="P3" s="48"/>
    </row>
    <row r="4" spans="1:16" ht="13.8" thickBot="1" x14ac:dyDescent="0.3">
      <c r="B4" s="585" t="s">
        <v>498</v>
      </c>
      <c r="C4" s="585"/>
      <c r="D4" s="585"/>
      <c r="E4" s="585"/>
      <c r="F4" s="585"/>
      <c r="G4" s="585"/>
      <c r="H4" s="585"/>
      <c r="I4" s="585"/>
      <c r="J4" s="585"/>
      <c r="K4" s="585"/>
      <c r="L4" s="585"/>
      <c r="M4" s="585"/>
      <c r="N4" s="585"/>
      <c r="O4" s="585"/>
    </row>
    <row r="5" spans="1:16" x14ac:dyDescent="0.25">
      <c r="A5" s="408">
        <v>1</v>
      </c>
      <c r="B5" s="52">
        <v>2</v>
      </c>
      <c r="C5" s="49">
        <v>3</v>
      </c>
      <c r="D5" s="49">
        <v>4</v>
      </c>
      <c r="E5" s="49">
        <v>5</v>
      </c>
      <c r="F5" s="109">
        <v>6</v>
      </c>
      <c r="G5" s="52">
        <v>7</v>
      </c>
      <c r="H5" s="49">
        <v>8</v>
      </c>
      <c r="I5" s="52">
        <v>9</v>
      </c>
      <c r="J5" s="49">
        <v>10</v>
      </c>
      <c r="K5" s="52"/>
      <c r="L5" s="51"/>
      <c r="M5" s="52">
        <v>13</v>
      </c>
      <c r="N5" s="49">
        <v>14</v>
      </c>
      <c r="P5" s="48"/>
    </row>
    <row r="6" spans="1:16" x14ac:dyDescent="0.25">
      <c r="A6" s="53"/>
      <c r="B6" s="110" t="s">
        <v>39</v>
      </c>
      <c r="C6" s="53"/>
      <c r="D6" s="53"/>
      <c r="E6" s="53"/>
      <c r="F6" s="111"/>
      <c r="H6" s="54" t="s">
        <v>181</v>
      </c>
      <c r="J6" s="53"/>
      <c r="K6" s="586" t="s">
        <v>201</v>
      </c>
      <c r="L6" s="587"/>
      <c r="N6" s="53"/>
    </row>
    <row r="7" spans="1:16" x14ac:dyDescent="0.25">
      <c r="A7" s="53"/>
      <c r="C7" s="53"/>
      <c r="D7" s="53"/>
      <c r="E7" s="53"/>
      <c r="F7" s="111"/>
      <c r="H7" s="54" t="s">
        <v>202</v>
      </c>
      <c r="I7" s="110"/>
      <c r="J7" s="53"/>
      <c r="K7" s="410">
        <v>11</v>
      </c>
      <c r="L7" s="411">
        <v>12</v>
      </c>
      <c r="N7" s="53"/>
    </row>
    <row r="8" spans="1:16" x14ac:dyDescent="0.25">
      <c r="A8" s="53"/>
      <c r="C8" s="53"/>
      <c r="D8" s="53"/>
      <c r="E8" s="53"/>
      <c r="F8" s="112" t="s">
        <v>191</v>
      </c>
      <c r="H8" s="54" t="s">
        <v>203</v>
      </c>
      <c r="I8" s="110" t="s">
        <v>204</v>
      </c>
      <c r="J8" s="53"/>
      <c r="L8" s="54" t="s">
        <v>201</v>
      </c>
      <c r="M8" s="110" t="s">
        <v>205</v>
      </c>
      <c r="N8" s="54" t="s">
        <v>206</v>
      </c>
    </row>
    <row r="9" spans="1:16" x14ac:dyDescent="0.25">
      <c r="A9" s="53"/>
      <c r="B9" s="110"/>
      <c r="C9" s="53"/>
      <c r="D9" s="53"/>
      <c r="E9" s="54" t="s">
        <v>207</v>
      </c>
      <c r="F9" s="112" t="s">
        <v>202</v>
      </c>
      <c r="G9" s="113"/>
      <c r="H9" s="113" t="s">
        <v>208</v>
      </c>
      <c r="I9" s="110" t="s">
        <v>209</v>
      </c>
      <c r="J9" s="53"/>
      <c r="K9" s="110" t="s">
        <v>210</v>
      </c>
      <c r="L9" s="54" t="s">
        <v>211</v>
      </c>
      <c r="M9" s="110" t="s">
        <v>212</v>
      </c>
      <c r="N9" s="54" t="s">
        <v>213</v>
      </c>
    </row>
    <row r="10" spans="1:16" x14ac:dyDescent="0.25">
      <c r="A10" s="53"/>
      <c r="B10" s="110" t="s">
        <v>214</v>
      </c>
      <c r="C10" s="53"/>
      <c r="D10" s="54" t="s">
        <v>178</v>
      </c>
      <c r="E10" s="54" t="s">
        <v>215</v>
      </c>
      <c r="F10" s="112" t="s">
        <v>216</v>
      </c>
      <c r="G10" s="113"/>
      <c r="H10" s="113" t="s">
        <v>217</v>
      </c>
      <c r="I10" s="110" t="s">
        <v>180</v>
      </c>
      <c r="J10" s="53"/>
      <c r="K10" s="110" t="s">
        <v>184</v>
      </c>
      <c r="L10" s="54" t="s">
        <v>218</v>
      </c>
      <c r="M10" s="110" t="s">
        <v>219</v>
      </c>
      <c r="N10" s="54" t="s">
        <v>220</v>
      </c>
    </row>
    <row r="11" spans="1:16" ht="13.8" thickBot="1" x14ac:dyDescent="0.3">
      <c r="A11" s="114" t="s">
        <v>187</v>
      </c>
      <c r="B11" s="115" t="s">
        <v>405</v>
      </c>
      <c r="C11" s="116" t="s">
        <v>189</v>
      </c>
      <c r="D11" s="114" t="s">
        <v>190</v>
      </c>
      <c r="E11" s="114" t="s">
        <v>221</v>
      </c>
      <c r="F11" s="117" t="s">
        <v>222</v>
      </c>
      <c r="G11" s="113" t="s">
        <v>219</v>
      </c>
      <c r="H11" s="114" t="s">
        <v>175</v>
      </c>
      <c r="I11" s="110" t="s">
        <v>13</v>
      </c>
      <c r="J11" s="114" t="s">
        <v>192</v>
      </c>
      <c r="K11" s="115" t="s">
        <v>196</v>
      </c>
      <c r="L11" s="118" t="s">
        <v>460</v>
      </c>
      <c r="M11" s="115" t="s">
        <v>223</v>
      </c>
      <c r="N11" s="114" t="s">
        <v>223</v>
      </c>
    </row>
    <row r="12" spans="1:16" x14ac:dyDescent="0.25">
      <c r="A12" s="461" t="s">
        <v>589</v>
      </c>
      <c r="B12" s="120" t="s">
        <v>590</v>
      </c>
      <c r="C12" s="121" t="s">
        <v>591</v>
      </c>
      <c r="D12" s="122">
        <v>40731</v>
      </c>
      <c r="E12" s="123">
        <v>4405.2860000000001</v>
      </c>
      <c r="F12" s="124">
        <v>0</v>
      </c>
      <c r="G12" s="125">
        <v>30000</v>
      </c>
      <c r="H12" s="126">
        <v>6.82</v>
      </c>
      <c r="I12" s="125">
        <f>H12*E12</f>
        <v>30044.050520000001</v>
      </c>
      <c r="J12" s="127">
        <v>30000</v>
      </c>
      <c r="K12" s="125"/>
      <c r="L12" s="128"/>
      <c r="M12" s="125"/>
      <c r="N12" s="127"/>
    </row>
    <row r="13" spans="1:16" x14ac:dyDescent="0.25">
      <c r="A13" s="462"/>
      <c r="B13" s="130" t="s">
        <v>593</v>
      </c>
      <c r="C13" s="131"/>
      <c r="D13" s="132">
        <v>40908</v>
      </c>
      <c r="E13" s="133">
        <v>94.06</v>
      </c>
      <c r="F13" s="74"/>
      <c r="G13" s="135">
        <v>640.76</v>
      </c>
      <c r="H13" s="136">
        <v>6.82</v>
      </c>
      <c r="I13" s="135">
        <f>H13*E13</f>
        <v>641.4892000000001</v>
      </c>
      <c r="J13" s="74">
        <v>640.76</v>
      </c>
      <c r="K13" s="135"/>
      <c r="L13" s="85"/>
      <c r="M13" s="135"/>
      <c r="N13" s="74"/>
    </row>
    <row r="14" spans="1:16" x14ac:dyDescent="0.25">
      <c r="A14" s="462"/>
      <c r="B14" s="130"/>
      <c r="C14" s="131"/>
      <c r="D14" s="132"/>
      <c r="E14" s="133"/>
      <c r="F14" s="74"/>
      <c r="G14" s="135"/>
      <c r="H14" s="136"/>
      <c r="I14" s="135"/>
      <c r="J14" s="74"/>
      <c r="K14" s="135"/>
      <c r="L14" s="74"/>
      <c r="M14" s="135"/>
      <c r="N14" s="74"/>
    </row>
    <row r="15" spans="1:16" x14ac:dyDescent="0.25">
      <c r="A15" s="462"/>
      <c r="B15" s="130"/>
      <c r="C15" s="131"/>
      <c r="D15" s="132"/>
      <c r="E15" s="133"/>
      <c r="F15" s="74"/>
      <c r="G15" s="135"/>
      <c r="H15" s="136"/>
      <c r="I15" s="135"/>
      <c r="J15" s="74"/>
      <c r="K15" s="135"/>
      <c r="L15" s="74"/>
      <c r="M15" s="135"/>
      <c r="N15" s="74"/>
    </row>
    <row r="16" spans="1:16" x14ac:dyDescent="0.25">
      <c r="A16" s="462" t="s">
        <v>587</v>
      </c>
      <c r="B16" s="130" t="s">
        <v>594</v>
      </c>
      <c r="C16" s="131" t="s">
        <v>595</v>
      </c>
      <c r="D16" s="132">
        <v>32865</v>
      </c>
      <c r="E16" s="133">
        <v>2933.2139999999999</v>
      </c>
      <c r="F16" s="74"/>
      <c r="G16" s="135">
        <v>40218.559999999998</v>
      </c>
      <c r="H16" s="136">
        <v>12.99</v>
      </c>
      <c r="I16" s="135">
        <f>E16*H16</f>
        <v>38102.449860000001</v>
      </c>
      <c r="J16" s="74">
        <v>40218.559999999998</v>
      </c>
      <c r="K16" s="135"/>
      <c r="L16" s="74"/>
      <c r="M16" s="135"/>
      <c r="N16" s="74"/>
    </row>
    <row r="17" spans="1:14" x14ac:dyDescent="0.25">
      <c r="A17" s="462"/>
      <c r="B17" s="130" t="s">
        <v>592</v>
      </c>
      <c r="C17" s="131"/>
      <c r="D17" s="132"/>
      <c r="E17" s="133">
        <v>110.51</v>
      </c>
      <c r="F17" s="74"/>
      <c r="G17" s="135">
        <v>1449.24</v>
      </c>
      <c r="H17" s="136">
        <v>12.99</v>
      </c>
      <c r="I17" s="135">
        <f>H17*E17</f>
        <v>1435.5249000000001</v>
      </c>
      <c r="J17" s="74">
        <v>1449.24</v>
      </c>
      <c r="K17" s="135"/>
      <c r="L17" s="74"/>
      <c r="M17" s="135"/>
      <c r="N17" s="74"/>
    </row>
    <row r="18" spans="1:14" x14ac:dyDescent="0.25">
      <c r="A18" s="462"/>
      <c r="B18" s="130"/>
      <c r="C18" s="131"/>
      <c r="D18" s="132"/>
      <c r="E18" s="133"/>
      <c r="F18" s="74"/>
      <c r="G18" s="135"/>
      <c r="H18" s="136"/>
      <c r="I18" s="135"/>
      <c r="J18" s="74"/>
      <c r="K18" s="135"/>
      <c r="L18" s="74"/>
      <c r="M18" s="135"/>
      <c r="N18" s="74"/>
    </row>
    <row r="19" spans="1:14" x14ac:dyDescent="0.25">
      <c r="A19" s="462" t="s">
        <v>596</v>
      </c>
      <c r="B19" s="130" t="s">
        <v>597</v>
      </c>
      <c r="C19" s="131" t="str">
        <f>C12</f>
        <v>Bradley Meister</v>
      </c>
      <c r="D19" s="132">
        <v>40792</v>
      </c>
      <c r="E19" s="133">
        <v>4854.3689999999997</v>
      </c>
      <c r="F19" s="74"/>
      <c r="G19" s="135">
        <v>40000</v>
      </c>
      <c r="H19" s="136">
        <v>8.06</v>
      </c>
      <c r="I19" s="135">
        <f>H19*E19</f>
        <v>39126.214139999996</v>
      </c>
      <c r="J19" s="74">
        <v>40000</v>
      </c>
      <c r="K19" s="135"/>
      <c r="L19" s="74"/>
      <c r="M19" s="135"/>
      <c r="N19" s="74"/>
    </row>
    <row r="20" spans="1:14" x14ac:dyDescent="0.25">
      <c r="A20" s="462"/>
      <c r="B20" s="130" t="str">
        <f>B17</f>
        <v>Dividend reinvestment 2011</v>
      </c>
      <c r="C20" s="131"/>
      <c r="D20" s="132"/>
      <c r="E20" s="133">
        <v>82.816000000000003</v>
      </c>
      <c r="F20" s="74"/>
      <c r="G20" s="135">
        <v>664.93</v>
      </c>
      <c r="H20" s="136">
        <v>8.06</v>
      </c>
      <c r="I20" s="135">
        <f>H20*E20</f>
        <v>667.49696000000006</v>
      </c>
      <c r="J20" s="74">
        <v>664.93</v>
      </c>
      <c r="K20" s="135"/>
      <c r="L20" s="74"/>
      <c r="M20" s="135"/>
      <c r="N20" s="74"/>
    </row>
    <row r="21" spans="1:14" x14ac:dyDescent="0.25">
      <c r="A21" s="462"/>
      <c r="B21" s="130"/>
      <c r="C21" s="131"/>
      <c r="D21" s="132"/>
      <c r="E21" s="133"/>
      <c r="F21" s="74"/>
      <c r="G21" s="135"/>
      <c r="H21" s="136"/>
      <c r="I21" s="135"/>
      <c r="J21" s="74"/>
      <c r="K21" s="135"/>
      <c r="L21" s="74"/>
      <c r="M21" s="135"/>
      <c r="N21" s="74"/>
    </row>
    <row r="22" spans="1:14" x14ac:dyDescent="0.25">
      <c r="A22" s="462" t="s">
        <v>598</v>
      </c>
      <c r="B22" s="130" t="s">
        <v>599</v>
      </c>
      <c r="C22" s="131" t="str">
        <f>C19</f>
        <v>Bradley Meister</v>
      </c>
      <c r="D22" s="132">
        <v>40792</v>
      </c>
      <c r="E22" s="133">
        <v>1430.615</v>
      </c>
      <c r="F22" s="74"/>
      <c r="G22" s="135">
        <v>10000</v>
      </c>
      <c r="H22" s="136">
        <v>6.21</v>
      </c>
      <c r="I22" s="135">
        <f>H22*E22</f>
        <v>8884.1191500000004</v>
      </c>
      <c r="J22" s="74">
        <v>10000</v>
      </c>
      <c r="K22" s="135"/>
      <c r="L22" s="74"/>
      <c r="M22" s="135"/>
      <c r="N22" s="74"/>
    </row>
    <row r="23" spans="1:14" x14ac:dyDescent="0.25">
      <c r="A23" s="462"/>
      <c r="B23" s="130" t="str">
        <f>B20</f>
        <v>Dividend reinvestment 2011</v>
      </c>
      <c r="C23" s="131"/>
      <c r="D23" s="132">
        <v>40908</v>
      </c>
      <c r="E23" s="133">
        <v>38.189</v>
      </c>
      <c r="F23" s="74"/>
      <c r="G23" s="135">
        <v>238.39</v>
      </c>
      <c r="H23" s="136">
        <v>6.21</v>
      </c>
      <c r="I23" s="135">
        <f>H23*E23</f>
        <v>237.15369000000001</v>
      </c>
      <c r="J23" s="74">
        <v>238.39</v>
      </c>
      <c r="K23" s="135"/>
      <c r="L23" s="74"/>
      <c r="M23" s="135"/>
      <c r="N23" s="74"/>
    </row>
    <row r="24" spans="1:14" x14ac:dyDescent="0.25">
      <c r="A24" s="462"/>
      <c r="B24" s="130"/>
      <c r="C24" s="131"/>
      <c r="D24" s="132"/>
      <c r="E24" s="133"/>
      <c r="F24" s="74"/>
      <c r="G24" s="135"/>
      <c r="H24" s="136"/>
      <c r="I24" s="135"/>
      <c r="J24" s="74" t="s">
        <v>600</v>
      </c>
      <c r="K24" s="135"/>
      <c r="L24" s="74"/>
      <c r="M24" s="135"/>
      <c r="N24" s="74"/>
    </row>
    <row r="25" spans="1:14" x14ac:dyDescent="0.25">
      <c r="A25" s="462" t="s">
        <v>601</v>
      </c>
      <c r="B25" s="130" t="s">
        <v>602</v>
      </c>
      <c r="C25" s="131" t="str">
        <f>C22</f>
        <v>Bradley Meister</v>
      </c>
      <c r="D25" s="132">
        <v>40788</v>
      </c>
      <c r="E25" s="133">
        <v>2367.7979999999998</v>
      </c>
      <c r="F25" s="74"/>
      <c r="G25" s="135">
        <v>30000</v>
      </c>
      <c r="H25" s="136">
        <v>11.79</v>
      </c>
      <c r="I25" s="135">
        <f>H25*E25</f>
        <v>27916.338419999996</v>
      </c>
      <c r="J25" s="74">
        <f>G25</f>
        <v>30000</v>
      </c>
      <c r="K25" s="135"/>
      <c r="L25" s="74"/>
      <c r="M25" s="135"/>
      <c r="N25" s="74"/>
    </row>
    <row r="26" spans="1:14" x14ac:dyDescent="0.25">
      <c r="A26" s="462"/>
      <c r="B26" s="130" t="str">
        <f>B23</f>
        <v>Dividend reinvestment 2011</v>
      </c>
      <c r="C26" s="131"/>
      <c r="D26" s="132">
        <v>40908</v>
      </c>
      <c r="E26" s="133">
        <v>100.58799999999999</v>
      </c>
      <c r="F26" s="74"/>
      <c r="G26" s="135">
        <v>1191.55</v>
      </c>
      <c r="H26" s="136">
        <v>11.79</v>
      </c>
      <c r="I26" s="135">
        <f>H26*E26</f>
        <v>1185.9325199999998</v>
      </c>
      <c r="J26" s="74">
        <f>G26</f>
        <v>1191.55</v>
      </c>
      <c r="K26" s="135"/>
      <c r="L26" s="74"/>
      <c r="M26" s="135"/>
      <c r="N26" s="74"/>
    </row>
    <row r="27" spans="1:14" x14ac:dyDescent="0.25">
      <c r="A27" s="462"/>
      <c r="B27" s="130"/>
      <c r="C27" s="131"/>
      <c r="D27" s="132"/>
      <c r="E27" s="133"/>
      <c r="F27" s="74"/>
      <c r="G27" s="135"/>
      <c r="H27" s="136"/>
      <c r="I27" s="135"/>
      <c r="J27" s="74"/>
      <c r="K27" s="135"/>
      <c r="L27" s="74"/>
      <c r="M27" s="135"/>
      <c r="N27" s="74"/>
    </row>
    <row r="28" spans="1:14" x14ac:dyDescent="0.25">
      <c r="A28" s="462" t="s">
        <v>603</v>
      </c>
      <c r="B28" s="130" t="s">
        <v>604</v>
      </c>
      <c r="C28" s="131" t="str">
        <f>C25</f>
        <v>Bradley Meister</v>
      </c>
      <c r="D28" s="132">
        <v>40788</v>
      </c>
      <c r="E28" s="133">
        <v>4025.7649999999999</v>
      </c>
      <c r="F28" s="74"/>
      <c r="G28" s="135">
        <v>50000</v>
      </c>
      <c r="H28" s="136">
        <v>11.76</v>
      </c>
      <c r="I28" s="135">
        <f>H28*E28</f>
        <v>47342.996399999996</v>
      </c>
      <c r="J28" s="74">
        <f>G28</f>
        <v>50000</v>
      </c>
      <c r="K28" s="135"/>
      <c r="L28" s="74"/>
      <c r="M28" s="135"/>
      <c r="N28" s="74"/>
    </row>
    <row r="29" spans="1:14" x14ac:dyDescent="0.25">
      <c r="A29" s="462"/>
      <c r="B29" s="130" t="str">
        <f>B26</f>
        <v>Dividend reinvestment 2011</v>
      </c>
      <c r="C29" s="131"/>
      <c r="D29" s="132">
        <v>40908</v>
      </c>
      <c r="E29" s="133">
        <v>142.358</v>
      </c>
      <c r="F29" s="74"/>
      <c r="G29" s="135">
        <v>1675.26</v>
      </c>
      <c r="H29" s="136">
        <v>11.76</v>
      </c>
      <c r="I29" s="135">
        <f>H29*E29</f>
        <v>1674.1300799999999</v>
      </c>
      <c r="J29" s="74">
        <f>G29</f>
        <v>1675.26</v>
      </c>
      <c r="K29" s="135"/>
      <c r="L29" s="74"/>
      <c r="M29" s="135"/>
      <c r="N29" s="74"/>
    </row>
    <row r="30" spans="1:14" x14ac:dyDescent="0.25">
      <c r="A30" s="462"/>
      <c r="B30" s="130"/>
      <c r="C30" s="131"/>
      <c r="D30" s="132"/>
      <c r="E30" s="133"/>
      <c r="F30" s="74"/>
      <c r="G30" s="135"/>
      <c r="H30" s="136"/>
      <c r="I30" s="135"/>
      <c r="J30" s="74"/>
      <c r="K30" s="135"/>
      <c r="L30" s="74"/>
      <c r="M30" s="135"/>
      <c r="N30" s="74"/>
    </row>
    <row r="31" spans="1:14" x14ac:dyDescent="0.25">
      <c r="A31" s="462"/>
      <c r="B31" s="130"/>
      <c r="C31" s="131"/>
      <c r="D31" s="132"/>
      <c r="E31" s="133"/>
      <c r="F31" s="74"/>
      <c r="G31" s="135"/>
      <c r="H31" s="136"/>
      <c r="I31" s="135"/>
      <c r="J31" s="74"/>
      <c r="K31" s="135"/>
      <c r="L31" s="74"/>
      <c r="M31" s="135"/>
      <c r="N31" s="74"/>
    </row>
    <row r="32" spans="1:14" x14ac:dyDescent="0.25">
      <c r="A32" s="462"/>
      <c r="B32" s="130"/>
      <c r="C32" s="131"/>
      <c r="D32" s="132"/>
      <c r="E32" s="133"/>
      <c r="F32" s="74"/>
      <c r="G32" s="135"/>
      <c r="H32" s="136"/>
      <c r="I32" s="135"/>
      <c r="J32" s="74"/>
      <c r="K32" s="135"/>
      <c r="L32" s="74"/>
      <c r="M32" s="135"/>
      <c r="N32" s="74"/>
    </row>
    <row r="33" spans="1:16" x14ac:dyDescent="0.25">
      <c r="A33" s="463"/>
      <c r="B33" s="138"/>
      <c r="C33" s="139"/>
      <c r="D33" s="140"/>
      <c r="E33" s="141"/>
      <c r="F33" s="85"/>
      <c r="G33" s="143"/>
      <c r="H33" s="144"/>
      <c r="I33" s="143"/>
      <c r="J33" s="85"/>
      <c r="K33" s="143"/>
      <c r="L33" s="74"/>
      <c r="M33" s="143"/>
      <c r="N33" s="85"/>
    </row>
    <row r="34" spans="1:16" x14ac:dyDescent="0.25">
      <c r="A34" s="462"/>
      <c r="B34" s="130"/>
      <c r="C34" s="131"/>
      <c r="D34" s="132"/>
      <c r="E34" s="133"/>
      <c r="F34" s="74"/>
      <c r="G34" s="135"/>
      <c r="H34" s="136"/>
      <c r="I34" s="135"/>
      <c r="J34" s="74"/>
      <c r="K34" s="135"/>
      <c r="L34" s="85"/>
      <c r="M34" s="135"/>
      <c r="N34" s="74"/>
    </row>
    <row r="35" spans="1:16" x14ac:dyDescent="0.25">
      <c r="A35" s="463"/>
      <c r="B35" s="138"/>
      <c r="C35" s="139"/>
      <c r="D35" s="140"/>
      <c r="E35" s="141"/>
      <c r="F35" s="85"/>
      <c r="G35" s="143"/>
      <c r="H35" s="144"/>
      <c r="I35" s="143"/>
      <c r="J35" s="85"/>
      <c r="K35" s="143"/>
      <c r="L35" s="74"/>
      <c r="M35" s="143"/>
      <c r="N35" s="85"/>
    </row>
    <row r="36" spans="1:16" x14ac:dyDescent="0.25">
      <c r="A36" s="462"/>
      <c r="B36" s="130"/>
      <c r="C36" s="131"/>
      <c r="D36" s="132"/>
      <c r="E36" s="133"/>
      <c r="F36" s="74"/>
      <c r="G36" s="135"/>
      <c r="H36" s="136"/>
      <c r="I36" s="135"/>
      <c r="J36" s="74"/>
      <c r="K36" s="135"/>
      <c r="L36" s="74"/>
      <c r="M36" s="135"/>
      <c r="N36" s="74"/>
    </row>
    <row r="37" spans="1:16" ht="13.8" thickBot="1" x14ac:dyDescent="0.3">
      <c r="A37" s="145"/>
      <c r="B37" s="146" t="s">
        <v>501</v>
      </c>
      <c r="C37" s="445" t="s">
        <v>139</v>
      </c>
      <c r="D37" s="147" t="s">
        <v>139</v>
      </c>
      <c r="E37" s="446" t="s">
        <v>139</v>
      </c>
      <c r="F37" s="447" t="s">
        <v>139</v>
      </c>
      <c r="G37" s="486">
        <f>'Pg 19 Inv Overflow'!G46</f>
        <v>0</v>
      </c>
      <c r="H37" s="437" t="s">
        <v>139</v>
      </c>
      <c r="I37" s="487">
        <f>'Pg 19 Inv Overflow'!I46</f>
        <v>0</v>
      </c>
      <c r="J37" s="487">
        <f>'Pg 19 Inv Overflow'!J46</f>
        <v>0</v>
      </c>
      <c r="K37" s="487">
        <f>'Pg 19 Inv Overflow'!K46</f>
        <v>0</v>
      </c>
      <c r="L37" s="487">
        <f>'Pg 19 Inv Overflow'!L46</f>
        <v>0</v>
      </c>
      <c r="M37" s="487">
        <f>'Pg 19 Inv Overflow'!M46</f>
        <v>0</v>
      </c>
      <c r="N37" s="487">
        <f>'Pg 19 Inv Overflow'!N46</f>
        <v>0</v>
      </c>
    </row>
    <row r="38" spans="1:16" ht="13.8" thickBot="1" x14ac:dyDescent="0.3">
      <c r="A38" s="97" t="s">
        <v>139</v>
      </c>
      <c r="B38" s="98" t="s">
        <v>12</v>
      </c>
      <c r="C38" s="97" t="s">
        <v>139</v>
      </c>
      <c r="D38" s="97" t="s">
        <v>139</v>
      </c>
      <c r="E38" s="148" t="s">
        <v>139</v>
      </c>
      <c r="F38" s="97" t="s">
        <v>139</v>
      </c>
      <c r="G38" s="149">
        <f>SUM(G12:G37)</f>
        <v>206078.69</v>
      </c>
      <c r="H38" s="97" t="s">
        <v>139</v>
      </c>
      <c r="I38" s="149">
        <f t="shared" ref="I38:N38" si="0">SUM(I12:I37)</f>
        <v>197257.89584000001</v>
      </c>
      <c r="J38" s="100">
        <f t="shared" si="0"/>
        <v>206078.69</v>
      </c>
      <c r="K38" s="100">
        <f t="shared" si="0"/>
        <v>0</v>
      </c>
      <c r="L38" s="149">
        <f t="shared" si="0"/>
        <v>0</v>
      </c>
      <c r="M38" s="100">
        <f t="shared" si="0"/>
        <v>0</v>
      </c>
      <c r="N38" s="103">
        <f t="shared" si="0"/>
        <v>0</v>
      </c>
    </row>
    <row r="39" spans="1:16" x14ac:dyDescent="0.25">
      <c r="H39" s="150"/>
    </row>
    <row r="40" spans="1:16" x14ac:dyDescent="0.25">
      <c r="A40" s="540">
        <v>12</v>
      </c>
      <c r="B40" s="540"/>
      <c r="C40" s="540"/>
      <c r="D40" s="540"/>
      <c r="E40" s="540"/>
      <c r="F40" s="540"/>
      <c r="G40" s="540"/>
      <c r="H40" s="540"/>
      <c r="I40" s="540"/>
      <c r="J40" s="540"/>
      <c r="K40" s="540"/>
      <c r="L40" s="540"/>
      <c r="M40" s="540"/>
      <c r="N40" s="540"/>
      <c r="O40" s="540"/>
      <c r="P40" s="540"/>
    </row>
  </sheetData>
  <sheetProtection password="DB4F" sheet="1"/>
  <mergeCells count="5">
    <mergeCell ref="B4:O4"/>
    <mergeCell ref="K6:L6"/>
    <mergeCell ref="A40:P40"/>
    <mergeCell ref="C1:G1"/>
    <mergeCell ref="B3:O3"/>
  </mergeCells>
  <pageMargins left="0" right="0" top="0.25" bottom="0.25" header="0.3" footer="0.3"/>
  <pageSetup paperSize="5" scale="94"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0"/>
  <sheetViews>
    <sheetView showGridLines="0" topLeftCell="A7" zoomScaleNormal="100" workbookViewId="0">
      <selection activeCell="F38" sqref="F38"/>
    </sheetView>
  </sheetViews>
  <sheetFormatPr defaultRowHeight="13.2" x14ac:dyDescent="0.25"/>
  <cols>
    <col min="2" max="2" width="63.6640625" customWidth="1"/>
    <col min="3" max="3" width="12.5546875" customWidth="1"/>
    <col min="4" max="4" width="20.6640625" customWidth="1"/>
    <col min="5" max="5" width="10.44140625" customWidth="1"/>
    <col min="6" max="6" width="15.33203125" customWidth="1"/>
    <col min="7" max="7" width="14.109375" customWidth="1"/>
    <col min="8" max="8" width="18.44140625" customWidth="1"/>
  </cols>
  <sheetData>
    <row r="1" spans="1:9" x14ac:dyDescent="0.25">
      <c r="A1" s="349">
        <f>Jurrat!G5</f>
        <v>2011</v>
      </c>
      <c r="B1" s="350" t="s">
        <v>395</v>
      </c>
      <c r="C1" s="590" t="str">
        <f>Jurrat!A9</f>
        <v>Lucas County Mutual Insurance Association</v>
      </c>
      <c r="D1" s="590"/>
      <c r="E1" s="590"/>
      <c r="F1" s="590"/>
      <c r="G1" s="590"/>
      <c r="H1" s="590"/>
    </row>
    <row r="3" spans="1:9" x14ac:dyDescent="0.25">
      <c r="A3" s="580" t="s">
        <v>426</v>
      </c>
      <c r="B3" s="580"/>
      <c r="C3" s="580"/>
      <c r="D3" s="580"/>
      <c r="E3" s="580"/>
      <c r="F3" s="580"/>
      <c r="G3" s="580"/>
      <c r="H3" s="580"/>
      <c r="I3" s="580"/>
    </row>
    <row r="4" spans="1:9" x14ac:dyDescent="0.25">
      <c r="A4" s="588" t="s">
        <v>226</v>
      </c>
      <c r="B4" s="588"/>
      <c r="C4" s="588"/>
      <c r="D4" s="588"/>
      <c r="E4" s="588"/>
      <c r="F4" s="588"/>
      <c r="G4" s="588"/>
      <c r="H4" s="588"/>
      <c r="I4" s="588"/>
    </row>
    <row r="5" spans="1:9" x14ac:dyDescent="0.25">
      <c r="B5" s="156"/>
      <c r="D5" s="110"/>
      <c r="E5" s="110"/>
      <c r="F5" s="110"/>
    </row>
    <row r="6" spans="1:9" ht="13.8" thickBot="1" x14ac:dyDescent="0.3">
      <c r="B6" s="157" t="s">
        <v>496</v>
      </c>
    </row>
    <row r="7" spans="1:9" x14ac:dyDescent="0.25">
      <c r="A7" s="408">
        <v>1</v>
      </c>
      <c r="B7" s="52">
        <v>2</v>
      </c>
      <c r="C7" s="49">
        <v>3</v>
      </c>
      <c r="D7" s="52">
        <v>4</v>
      </c>
      <c r="E7" s="49">
        <v>5</v>
      </c>
      <c r="F7" s="52">
        <v>6</v>
      </c>
      <c r="G7" s="49">
        <v>7</v>
      </c>
      <c r="H7" s="49">
        <v>8</v>
      </c>
    </row>
    <row r="8" spans="1:9" x14ac:dyDescent="0.25">
      <c r="A8" s="54" t="s">
        <v>227</v>
      </c>
      <c r="B8" s="110" t="s">
        <v>39</v>
      </c>
      <c r="C8" s="54" t="s">
        <v>228</v>
      </c>
      <c r="D8" s="110" t="s">
        <v>229</v>
      </c>
      <c r="E8" s="54" t="s">
        <v>230</v>
      </c>
      <c r="F8" s="110" t="s">
        <v>231</v>
      </c>
      <c r="G8" s="55" t="s">
        <v>232</v>
      </c>
      <c r="H8" s="54" t="s">
        <v>233</v>
      </c>
    </row>
    <row r="9" spans="1:9" x14ac:dyDescent="0.25">
      <c r="A9" s="53"/>
      <c r="B9" s="158" t="s">
        <v>234</v>
      </c>
      <c r="C9" s="54" t="s">
        <v>190</v>
      </c>
      <c r="D9" s="156"/>
      <c r="E9" s="54" t="s">
        <v>235</v>
      </c>
      <c r="F9" s="110" t="s">
        <v>236</v>
      </c>
      <c r="G9" s="55"/>
      <c r="H9" s="54" t="s">
        <v>237</v>
      </c>
    </row>
    <row r="10" spans="1:9" ht="13.8" thickBot="1" x14ac:dyDescent="0.3">
      <c r="A10" s="159"/>
      <c r="B10" s="160" t="s">
        <v>238</v>
      </c>
      <c r="C10" s="116"/>
      <c r="D10" s="161"/>
      <c r="E10" s="114" t="s">
        <v>239</v>
      </c>
      <c r="F10" s="115" t="s">
        <v>240</v>
      </c>
      <c r="G10" s="162"/>
      <c r="H10" s="116"/>
    </row>
    <row r="11" spans="1:9" x14ac:dyDescent="0.25">
      <c r="A11" s="163" t="s">
        <v>616</v>
      </c>
      <c r="B11" s="532" t="str">
        <f>'Pg 12 D Pt 2'!B12</f>
        <v>Investco Van Kampen Corporate Bond Fund</v>
      </c>
      <c r="C11" s="165">
        <f>'Pg 12 D Pt 2'!D12</f>
        <v>40731</v>
      </c>
      <c r="D11" s="532" t="str">
        <f>'Pg 12 D Pt 2'!C12</f>
        <v>Bradley Meister</v>
      </c>
      <c r="E11" s="166">
        <f>'Pg 12 D Pt 2'!E12</f>
        <v>4405.2860000000001</v>
      </c>
      <c r="F11" s="167">
        <f>'Pg 12 D Pt 2'!G12</f>
        <v>30000</v>
      </c>
      <c r="G11" s="168"/>
      <c r="H11" s="168"/>
    </row>
    <row r="12" spans="1:9" x14ac:dyDescent="0.25">
      <c r="A12" s="71"/>
      <c r="B12" s="532" t="str">
        <f>'Pg 12 D Pt 2'!B13</f>
        <v>Dividend reinvestment</v>
      </c>
      <c r="C12" s="170" t="s">
        <v>617</v>
      </c>
      <c r="D12" s="169" t="s">
        <v>593</v>
      </c>
      <c r="E12" s="171">
        <f>'Pg 12 D Pt 2'!E13</f>
        <v>94.06</v>
      </c>
      <c r="F12" s="172">
        <f>'Pg 12 D Pt 2'!G13</f>
        <v>640.76</v>
      </c>
      <c r="G12" s="173"/>
      <c r="H12" s="173"/>
    </row>
    <row r="13" spans="1:9" x14ac:dyDescent="0.25">
      <c r="A13" s="163"/>
      <c r="B13" s="164"/>
      <c r="C13" s="165"/>
      <c r="D13" s="164"/>
      <c r="E13" s="166"/>
      <c r="F13" s="167"/>
      <c r="G13" s="168"/>
      <c r="H13" s="168"/>
    </row>
    <row r="14" spans="1:9" x14ac:dyDescent="0.25">
      <c r="A14" s="71"/>
      <c r="B14" s="533" t="str">
        <f>'Pg 12 D Pt 2'!B16</f>
        <v>Investco Van Kampen U.S. Mortgage Fund - Class A</v>
      </c>
      <c r="C14" s="170" t="str">
        <f>C12</f>
        <v>Various</v>
      </c>
      <c r="D14" s="169" t="str">
        <f>D12</f>
        <v>Dividend reinvestment</v>
      </c>
      <c r="E14" s="171">
        <f>'Pg 12 D Pt 2'!E17</f>
        <v>110.51</v>
      </c>
      <c r="F14" s="172">
        <f>'Pg 12 D Pt 2'!G17</f>
        <v>1449.24</v>
      </c>
      <c r="G14" s="173"/>
      <c r="H14" s="173"/>
    </row>
    <row r="15" spans="1:9" x14ac:dyDescent="0.25">
      <c r="A15" s="71"/>
      <c r="B15" s="169"/>
      <c r="C15" s="170"/>
      <c r="D15" s="169"/>
      <c r="E15" s="171"/>
      <c r="F15" s="174"/>
      <c r="G15" s="173"/>
      <c r="H15" s="173"/>
    </row>
    <row r="16" spans="1:9" x14ac:dyDescent="0.25">
      <c r="A16" s="71"/>
      <c r="B16" s="534" t="str">
        <f>'Pg 12 D Pt 2'!B19</f>
        <v>Oppenheimer Senior Floating Rate Fund - Class A</v>
      </c>
      <c r="C16" s="535">
        <f>'Pg 12 D Pt 2'!D19</f>
        <v>40792</v>
      </c>
      <c r="D16" s="534" t="str">
        <f>'Pg 12 D Pt 2'!C19</f>
        <v>Bradley Meister</v>
      </c>
      <c r="E16" s="175">
        <f>'Pg 12 D Pt 2'!E19</f>
        <v>4854.3689999999997</v>
      </c>
      <c r="F16" s="176">
        <f>'Pg 12 D Pt 2'!G19</f>
        <v>40000</v>
      </c>
      <c r="G16" s="177"/>
      <c r="H16" s="177"/>
    </row>
    <row r="17" spans="1:8" x14ac:dyDescent="0.25">
      <c r="A17" s="71"/>
      <c r="B17" s="534" t="str">
        <f>'Pg 12 D Pt 2'!B20</f>
        <v>Dividend reinvestment 2011</v>
      </c>
      <c r="C17" s="535">
        <f>'Pg 12 D Pt 2'!D20</f>
        <v>0</v>
      </c>
      <c r="D17" s="72" t="str">
        <f>D14</f>
        <v>Dividend reinvestment</v>
      </c>
      <c r="E17" s="175">
        <f>'Pg 12 D Pt 2'!E20</f>
        <v>82.816000000000003</v>
      </c>
      <c r="F17" s="176">
        <f>'Pg 12 D Pt 2'!G20</f>
        <v>664.93</v>
      </c>
      <c r="G17" s="173"/>
      <c r="H17" s="168"/>
    </row>
    <row r="18" spans="1:8" x14ac:dyDescent="0.25">
      <c r="A18" s="71"/>
      <c r="B18" s="72"/>
      <c r="C18" s="170"/>
      <c r="D18" s="72"/>
      <c r="E18" s="171"/>
      <c r="F18" s="178"/>
      <c r="G18" s="173"/>
      <c r="H18" s="173"/>
    </row>
    <row r="19" spans="1:8" x14ac:dyDescent="0.25">
      <c r="A19" s="71"/>
      <c r="B19" s="536" t="str">
        <f>'Pg 12 D Pt 2'!B22</f>
        <v>Oppenheimer International Bond Fund - Class A</v>
      </c>
      <c r="C19" s="170">
        <f>'Pg 12 D Pt 2'!D22</f>
        <v>40792</v>
      </c>
      <c r="D19" s="536" t="str">
        <f>D16</f>
        <v>Bradley Meister</v>
      </c>
      <c r="E19" s="171">
        <f>'Pg 12 D Pt 2'!E22</f>
        <v>1430.615</v>
      </c>
      <c r="F19" s="171">
        <f>'Pg 12 D Pt 2'!G22</f>
        <v>10000</v>
      </c>
      <c r="G19" s="173"/>
      <c r="H19" s="173"/>
    </row>
    <row r="20" spans="1:8" x14ac:dyDescent="0.25">
      <c r="A20" s="71"/>
      <c r="B20" s="536" t="str">
        <f>'Pg 12 D Pt 2'!B23</f>
        <v>Dividend reinvestment 2011</v>
      </c>
      <c r="C20" s="170">
        <f>'Pg 12 D Pt 2'!D23</f>
        <v>40908</v>
      </c>
      <c r="D20" s="72" t="str">
        <f>D17</f>
        <v>Dividend reinvestment</v>
      </c>
      <c r="E20" s="171">
        <f>'Pg 12 D Pt 2'!E23</f>
        <v>38.189</v>
      </c>
      <c r="F20" s="171">
        <f>'Pg 12 D Pt 2'!G23</f>
        <v>238.39</v>
      </c>
      <c r="G20" s="173"/>
      <c r="H20" s="173"/>
    </row>
    <row r="21" spans="1:8" x14ac:dyDescent="0.25">
      <c r="A21" s="71"/>
      <c r="B21" s="72"/>
      <c r="C21" s="170"/>
      <c r="D21" s="72"/>
      <c r="E21" s="171"/>
      <c r="F21" s="178"/>
      <c r="G21" s="173"/>
      <c r="H21" s="173"/>
    </row>
    <row r="22" spans="1:8" x14ac:dyDescent="0.25">
      <c r="A22" s="71"/>
      <c r="B22" s="536" t="str">
        <f>'Pg 12 D Pt 2'!B25</f>
        <v>Pimco Real Return - Class a</v>
      </c>
      <c r="C22" s="170">
        <f>'Pg 12 D Pt 2'!D25</f>
        <v>40788</v>
      </c>
      <c r="D22" s="536" t="str">
        <f>D19</f>
        <v>Bradley Meister</v>
      </c>
      <c r="E22" s="171">
        <f>'Pg 12 D Pt 2'!E25</f>
        <v>2367.7979999999998</v>
      </c>
      <c r="F22" s="178">
        <f>'Pg 12 D Pt 2'!G25</f>
        <v>30000</v>
      </c>
      <c r="G22" s="173"/>
      <c r="H22" s="173"/>
    </row>
    <row r="23" spans="1:8" x14ac:dyDescent="0.25">
      <c r="A23" s="71"/>
      <c r="B23" s="536" t="str">
        <f>'Pg 12 D Pt 2'!B26</f>
        <v>Dividend reinvestment 2011</v>
      </c>
      <c r="C23" s="170">
        <f>'Pg 12 D Pt 2'!D26</f>
        <v>40908</v>
      </c>
      <c r="D23" s="72" t="str">
        <f>D20</f>
        <v>Dividend reinvestment</v>
      </c>
      <c r="E23" s="171">
        <f>'Pg 12 D Pt 2'!E26</f>
        <v>100.58799999999999</v>
      </c>
      <c r="F23" s="178">
        <f>'Pg 12 D Pt 2'!G26</f>
        <v>1191.55</v>
      </c>
      <c r="G23" s="173"/>
      <c r="H23" s="173"/>
    </row>
    <row r="24" spans="1:8" x14ac:dyDescent="0.25">
      <c r="A24" s="71"/>
      <c r="B24" s="72"/>
      <c r="C24" s="170"/>
      <c r="D24" s="72"/>
      <c r="E24" s="171"/>
      <c r="F24" s="178"/>
      <c r="G24" s="173"/>
      <c r="H24" s="173"/>
    </row>
    <row r="25" spans="1:8" x14ac:dyDescent="0.25">
      <c r="A25" s="71"/>
      <c r="B25" s="536" t="str">
        <f>'Pg 12 D Pt 2'!B28</f>
        <v>Pimco GNMA - Class A</v>
      </c>
      <c r="C25" s="170">
        <f>'Pg 12 D Pt 2'!D28</f>
        <v>40788</v>
      </c>
      <c r="D25" s="536" t="str">
        <f>D22</f>
        <v>Bradley Meister</v>
      </c>
      <c r="E25" s="171">
        <f>'Pg 12 D Pt 2'!E28</f>
        <v>4025.7649999999999</v>
      </c>
      <c r="F25" s="178">
        <f>'Pg 12 D Pt 2'!G28</f>
        <v>50000</v>
      </c>
      <c r="G25" s="173"/>
      <c r="H25" s="173"/>
    </row>
    <row r="26" spans="1:8" x14ac:dyDescent="0.25">
      <c r="A26" s="71"/>
      <c r="B26" s="536" t="str">
        <f>'Pg 12 D Pt 2'!B29</f>
        <v>Dividend reinvestment 2011</v>
      </c>
      <c r="C26" s="170">
        <f>'Pg 12 D Pt 2'!D29</f>
        <v>40908</v>
      </c>
      <c r="D26" s="72" t="str">
        <f>D23</f>
        <v>Dividend reinvestment</v>
      </c>
      <c r="E26" s="171">
        <f>'Pg 12 D Pt 2'!E29</f>
        <v>142.358</v>
      </c>
      <c r="F26" s="178">
        <f>'Pg 12 D Pt 2'!G29</f>
        <v>1675.26</v>
      </c>
      <c r="G26" s="173"/>
      <c r="H26" s="173"/>
    </row>
    <row r="27" spans="1:8" x14ac:dyDescent="0.25">
      <c r="A27" s="71"/>
      <c r="B27" s="72"/>
      <c r="C27" s="170"/>
      <c r="D27" s="72"/>
      <c r="E27" s="171"/>
      <c r="F27" s="178"/>
      <c r="G27" s="173"/>
      <c r="H27" s="173"/>
    </row>
    <row r="28" spans="1:8" x14ac:dyDescent="0.25">
      <c r="A28" s="71"/>
      <c r="B28" s="72"/>
      <c r="C28" s="170"/>
      <c r="D28" s="72"/>
      <c r="E28" s="171"/>
      <c r="F28" s="178"/>
      <c r="G28" s="173"/>
      <c r="H28" s="173"/>
    </row>
    <row r="29" spans="1:8" x14ac:dyDescent="0.25">
      <c r="A29" s="71"/>
      <c r="B29" s="72"/>
      <c r="C29" s="170"/>
      <c r="D29" s="72"/>
      <c r="E29" s="171"/>
      <c r="F29" s="178"/>
      <c r="G29" s="173"/>
      <c r="H29" s="173"/>
    </row>
    <row r="30" spans="1:8" x14ac:dyDescent="0.25">
      <c r="A30" s="71"/>
      <c r="B30" s="72"/>
      <c r="C30" s="92"/>
      <c r="D30" s="72"/>
      <c r="E30" s="171"/>
      <c r="F30" s="488"/>
      <c r="G30" s="173"/>
      <c r="H30" s="173"/>
    </row>
    <row r="31" spans="1:8" x14ac:dyDescent="0.25">
      <c r="A31" s="71"/>
      <c r="B31" s="72"/>
      <c r="C31" s="92"/>
      <c r="D31" s="72"/>
      <c r="E31" s="171"/>
      <c r="F31" s="179"/>
      <c r="G31" s="173"/>
      <c r="H31" s="173"/>
    </row>
    <row r="32" spans="1:8" x14ac:dyDescent="0.25">
      <c r="A32" s="163"/>
      <c r="B32" s="164"/>
      <c r="C32" s="180"/>
      <c r="D32" s="164"/>
      <c r="E32" s="166"/>
      <c r="F32" s="179"/>
      <c r="G32" s="173"/>
      <c r="H32" s="173"/>
    </row>
    <row r="33" spans="1:8" x14ac:dyDescent="0.25">
      <c r="A33" s="71"/>
      <c r="B33" s="169"/>
      <c r="C33" s="92"/>
      <c r="D33" s="169"/>
      <c r="E33" s="171"/>
      <c r="F33" s="181"/>
      <c r="G33" s="173"/>
      <c r="H33" s="173"/>
    </row>
    <row r="34" spans="1:8" x14ac:dyDescent="0.25">
      <c r="A34" s="163"/>
      <c r="B34" s="164"/>
      <c r="C34" s="180"/>
      <c r="D34" s="164"/>
      <c r="E34" s="166"/>
      <c r="F34" s="138"/>
      <c r="G34" s="168"/>
      <c r="H34" s="168"/>
    </row>
    <row r="35" spans="1:8" x14ac:dyDescent="0.25">
      <c r="A35" s="71"/>
      <c r="B35" s="169"/>
      <c r="C35" s="92"/>
      <c r="D35" s="169"/>
      <c r="E35" s="171"/>
      <c r="F35" s="130"/>
      <c r="G35" s="173"/>
      <c r="H35" s="173"/>
    </row>
    <row r="36" spans="1:8" x14ac:dyDescent="0.25">
      <c r="A36" s="163"/>
      <c r="B36" s="164"/>
      <c r="C36" s="180"/>
      <c r="D36" s="164"/>
      <c r="E36" s="166"/>
      <c r="F36" s="138"/>
      <c r="G36" s="168"/>
      <c r="H36" s="168"/>
    </row>
    <row r="37" spans="1:8" ht="13.8" thickBot="1" x14ac:dyDescent="0.3">
      <c r="A37" s="525"/>
      <c r="B37" s="502" t="s">
        <v>535</v>
      </c>
      <c r="C37" s="526"/>
      <c r="D37" s="527"/>
      <c r="E37" s="528"/>
      <c r="F37" s="529"/>
      <c r="G37" s="530"/>
      <c r="H37" s="530"/>
    </row>
    <row r="38" spans="1:8" ht="13.8" thickBot="1" x14ac:dyDescent="0.3">
      <c r="A38" s="182" t="s">
        <v>139</v>
      </c>
      <c r="B38" s="183" t="s">
        <v>12</v>
      </c>
      <c r="C38" s="182" t="s">
        <v>139</v>
      </c>
      <c r="D38" s="184" t="s">
        <v>139</v>
      </c>
      <c r="E38" s="182" t="s">
        <v>139</v>
      </c>
      <c r="F38" s="185">
        <f>SUM(F11:F37)</f>
        <v>165860.13</v>
      </c>
      <c r="G38" s="185">
        <f>SUM(G11:G37)</f>
        <v>0</v>
      </c>
      <c r="H38" s="185">
        <f>SUM(H11:H37)</f>
        <v>0</v>
      </c>
    </row>
    <row r="39" spans="1:8" x14ac:dyDescent="0.25">
      <c r="A39" s="589" t="s">
        <v>241</v>
      </c>
      <c r="B39" s="589"/>
      <c r="C39" s="589"/>
      <c r="D39" s="589"/>
      <c r="E39" s="589"/>
      <c r="F39" s="589"/>
      <c r="G39" s="589"/>
      <c r="H39" s="589"/>
    </row>
    <row r="40" spans="1:8" x14ac:dyDescent="0.25">
      <c r="A40" s="540">
        <v>13</v>
      </c>
      <c r="B40" s="540"/>
      <c r="C40" s="540"/>
      <c r="D40" s="540"/>
      <c r="E40" s="540"/>
      <c r="F40" s="540"/>
      <c r="G40" s="540"/>
      <c r="H40" s="540"/>
    </row>
  </sheetData>
  <sheetProtection password="DB4F" sheet="1" insertRows="0"/>
  <mergeCells count="5">
    <mergeCell ref="A40:H40"/>
    <mergeCell ref="A3:I3"/>
    <mergeCell ref="A4:I4"/>
    <mergeCell ref="A39:H39"/>
    <mergeCell ref="C1:H1"/>
  </mergeCells>
  <pageMargins left="0.45" right="0.45" top="0.75" bottom="0.75" header="0.3" footer="0.3"/>
  <pageSetup paperSize="5" fitToWidth="0"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showGridLines="0" topLeftCell="D2" zoomScaleNormal="100" zoomScaleSheetLayoutView="80" workbookViewId="0">
      <selection activeCell="H17" sqref="H17"/>
    </sheetView>
  </sheetViews>
  <sheetFormatPr defaultRowHeight="13.2" x14ac:dyDescent="0.25"/>
  <cols>
    <col min="2" max="2" width="49.88671875" customWidth="1"/>
    <col min="3" max="3" width="8.44140625" customWidth="1"/>
    <col min="4" max="4" width="18.109375" customWidth="1"/>
    <col min="5" max="5" width="8.44140625" bestFit="1" customWidth="1"/>
    <col min="6" max="6" width="13.33203125" customWidth="1"/>
    <col min="7" max="7" width="8" customWidth="1"/>
    <col min="8" max="8" width="11.109375" customWidth="1"/>
    <col min="9" max="9" width="10" bestFit="1" customWidth="1"/>
    <col min="10" max="10" width="10" customWidth="1"/>
    <col min="11" max="11" width="9.6640625" customWidth="1"/>
    <col min="14" max="14" width="13.33203125" customWidth="1"/>
    <col min="15" max="15" width="13.5546875" customWidth="1"/>
  </cols>
  <sheetData>
    <row r="1" spans="1:15" x14ac:dyDescent="0.25">
      <c r="A1" s="351">
        <f>Jurrat!G5</f>
        <v>2011</v>
      </c>
      <c r="B1" s="350" t="s">
        <v>396</v>
      </c>
      <c r="C1" s="592" t="str">
        <f>Jurrat!A9</f>
        <v>Lucas County Mutual Insurance Association</v>
      </c>
      <c r="D1" s="592"/>
      <c r="E1" s="592"/>
      <c r="F1" s="592"/>
      <c r="G1" s="592"/>
      <c r="H1" s="592"/>
      <c r="I1" s="592"/>
      <c r="J1" s="592"/>
      <c r="K1" s="592"/>
    </row>
    <row r="3" spans="1:15" x14ac:dyDescent="0.25">
      <c r="A3" s="580" t="s">
        <v>427</v>
      </c>
      <c r="B3" s="580"/>
      <c r="C3" s="580"/>
      <c r="D3" s="580"/>
      <c r="E3" s="580"/>
      <c r="F3" s="580"/>
      <c r="G3" s="580"/>
      <c r="H3" s="580"/>
      <c r="I3" s="580"/>
      <c r="J3" s="580"/>
      <c r="K3" s="580"/>
      <c r="L3" s="580"/>
      <c r="M3" s="580"/>
      <c r="N3" s="580"/>
      <c r="O3" s="580"/>
    </row>
    <row r="4" spans="1:15" x14ac:dyDescent="0.25">
      <c r="A4" s="591" t="s">
        <v>404</v>
      </c>
      <c r="B4" s="591"/>
      <c r="C4" s="591"/>
      <c r="D4" s="591"/>
      <c r="E4" s="591"/>
      <c r="F4" s="591"/>
      <c r="G4" s="591"/>
      <c r="H4" s="591"/>
      <c r="I4" s="591"/>
      <c r="J4" s="591"/>
      <c r="K4" s="591"/>
      <c r="L4" s="591"/>
      <c r="M4" s="591"/>
      <c r="N4" s="591"/>
      <c r="O4" s="591"/>
    </row>
    <row r="5" spans="1:15" x14ac:dyDescent="0.25">
      <c r="B5" s="156"/>
    </row>
    <row r="6" spans="1:15" ht="13.8" thickBot="1" x14ac:dyDescent="0.3">
      <c r="B6" s="157" t="s">
        <v>496</v>
      </c>
    </row>
    <row r="7" spans="1:15" x14ac:dyDescent="0.25">
      <c r="A7" s="49">
        <v>1</v>
      </c>
      <c r="B7" s="52">
        <v>2</v>
      </c>
      <c r="C7" s="49">
        <v>3</v>
      </c>
      <c r="D7" s="52">
        <v>4</v>
      </c>
      <c r="E7" s="49">
        <v>5</v>
      </c>
      <c r="F7" s="52">
        <v>6</v>
      </c>
      <c r="G7" s="49">
        <v>7</v>
      </c>
      <c r="H7" s="52">
        <v>8</v>
      </c>
      <c r="I7" s="49">
        <v>9</v>
      </c>
      <c r="J7" s="52">
        <v>10</v>
      </c>
      <c r="K7" s="49">
        <v>11</v>
      </c>
      <c r="L7" s="52">
        <v>12</v>
      </c>
      <c r="M7" s="49">
        <v>13</v>
      </c>
      <c r="N7" s="52">
        <v>14</v>
      </c>
      <c r="O7" s="49">
        <v>15</v>
      </c>
    </row>
    <row r="8" spans="1:15" x14ac:dyDescent="0.25">
      <c r="A8" s="54"/>
      <c r="B8" s="110" t="s">
        <v>39</v>
      </c>
      <c r="C8" s="54"/>
      <c r="D8" s="110"/>
      <c r="E8" s="54"/>
      <c r="F8" s="110"/>
      <c r="G8" s="54"/>
      <c r="H8" s="110"/>
      <c r="I8" s="54"/>
      <c r="J8" s="110"/>
      <c r="K8" s="54"/>
      <c r="L8" s="110"/>
      <c r="M8" s="54"/>
      <c r="N8" s="110"/>
      <c r="O8" s="54"/>
    </row>
    <row r="9" spans="1:15" x14ac:dyDescent="0.25">
      <c r="A9" s="55"/>
      <c r="B9" s="593" t="s">
        <v>445</v>
      </c>
      <c r="C9" s="55"/>
      <c r="D9" s="593" t="s">
        <v>444</v>
      </c>
      <c r="E9" s="54"/>
      <c r="F9" s="593" t="s">
        <v>442</v>
      </c>
      <c r="G9" s="54"/>
      <c r="H9" s="593" t="s">
        <v>441</v>
      </c>
      <c r="I9" s="54"/>
      <c r="J9" s="593" t="s">
        <v>439</v>
      </c>
      <c r="K9" s="593" t="s">
        <v>438</v>
      </c>
      <c r="L9" s="110"/>
      <c r="M9" s="54"/>
      <c r="N9" s="593" t="s">
        <v>436</v>
      </c>
      <c r="O9" s="593" t="s">
        <v>437</v>
      </c>
    </row>
    <row r="10" spans="1:15" x14ac:dyDescent="0.25">
      <c r="A10" s="55"/>
      <c r="B10" s="594"/>
      <c r="C10" s="55"/>
      <c r="D10" s="594"/>
      <c r="E10" s="593" t="s">
        <v>443</v>
      </c>
      <c r="F10" s="594"/>
      <c r="G10" s="596" t="s">
        <v>232</v>
      </c>
      <c r="H10" s="594"/>
      <c r="I10" s="593" t="s">
        <v>440</v>
      </c>
      <c r="J10" s="594"/>
      <c r="K10" s="594"/>
      <c r="L10" s="110"/>
      <c r="M10" s="54"/>
      <c r="N10" s="594"/>
      <c r="O10" s="594"/>
    </row>
    <row r="11" spans="1:15" x14ac:dyDescent="0.25">
      <c r="A11" s="55"/>
      <c r="B11" s="594"/>
      <c r="C11" s="55"/>
      <c r="D11" s="594"/>
      <c r="E11" s="594"/>
      <c r="F11" s="594"/>
      <c r="G11" s="597"/>
      <c r="H11" s="594"/>
      <c r="I11" s="594"/>
      <c r="J11" s="594"/>
      <c r="K11" s="594"/>
      <c r="L11" s="110" t="s">
        <v>242</v>
      </c>
      <c r="M11" s="54" t="s">
        <v>243</v>
      </c>
      <c r="N11" s="594"/>
      <c r="O11" s="594"/>
    </row>
    <row r="12" spans="1:15" x14ac:dyDescent="0.25">
      <c r="A12" s="55"/>
      <c r="B12" s="594"/>
      <c r="C12" s="55"/>
      <c r="D12" s="594"/>
      <c r="E12" s="594"/>
      <c r="F12" s="594"/>
      <c r="G12" s="597"/>
      <c r="H12" s="594"/>
      <c r="I12" s="594"/>
      <c r="J12" s="594"/>
      <c r="K12" s="594"/>
      <c r="L12" s="110" t="s">
        <v>244</v>
      </c>
      <c r="M12" s="54" t="s">
        <v>245</v>
      </c>
      <c r="N12" s="594"/>
      <c r="O12" s="594"/>
    </row>
    <row r="13" spans="1:15" ht="13.8" thickBot="1" x14ac:dyDescent="0.3">
      <c r="A13" s="54" t="s">
        <v>187</v>
      </c>
      <c r="B13" s="595"/>
      <c r="C13" s="114" t="s">
        <v>246</v>
      </c>
      <c r="D13" s="595"/>
      <c r="E13" s="595"/>
      <c r="F13" s="595"/>
      <c r="G13" s="598"/>
      <c r="H13" s="595"/>
      <c r="I13" s="595"/>
      <c r="J13" s="595"/>
      <c r="K13" s="595"/>
      <c r="L13" s="115" t="s">
        <v>247</v>
      </c>
      <c r="M13" s="114" t="s">
        <v>247</v>
      </c>
      <c r="N13" s="595"/>
      <c r="O13" s="595"/>
    </row>
    <row r="14" spans="1:15" x14ac:dyDescent="0.25">
      <c r="A14" s="186" t="s">
        <v>587</v>
      </c>
      <c r="B14" s="187" t="s">
        <v>588</v>
      </c>
      <c r="C14" s="165">
        <v>40731</v>
      </c>
      <c r="D14" s="188"/>
      <c r="E14" s="189">
        <v>2288.33</v>
      </c>
      <c r="F14" s="85">
        <v>30000</v>
      </c>
      <c r="G14" s="85"/>
      <c r="H14" s="85">
        <v>40160.19</v>
      </c>
      <c r="I14" s="85">
        <v>30000</v>
      </c>
      <c r="J14" s="85"/>
      <c r="K14" s="85"/>
      <c r="L14" s="85"/>
      <c r="M14" s="85">
        <f>H14-I14</f>
        <v>10160.190000000002</v>
      </c>
      <c r="N14" s="85"/>
      <c r="O14" s="85"/>
    </row>
    <row r="15" spans="1:15" x14ac:dyDescent="0.25">
      <c r="A15" s="71"/>
      <c r="B15" s="190"/>
      <c r="C15" s="170"/>
      <c r="D15" s="191"/>
      <c r="E15" s="192"/>
      <c r="F15" s="74"/>
      <c r="G15" s="74"/>
      <c r="H15" s="74"/>
      <c r="I15" s="74"/>
      <c r="J15" s="74"/>
      <c r="K15" s="74"/>
      <c r="L15" s="74"/>
      <c r="M15" s="74"/>
      <c r="N15" s="74"/>
      <c r="O15" s="74"/>
    </row>
    <row r="16" spans="1:15" x14ac:dyDescent="0.25">
      <c r="A16" s="71" t="s">
        <v>587</v>
      </c>
      <c r="B16" s="190" t="str">
        <f>B14</f>
        <v xml:space="preserve"> Invesco Van Kampen U.S. Mortgage Fund Class A</v>
      </c>
      <c r="C16" s="170">
        <v>40736</v>
      </c>
      <c r="D16" s="191"/>
      <c r="E16" s="192">
        <v>9900.99</v>
      </c>
      <c r="F16" s="74">
        <v>130000</v>
      </c>
      <c r="G16" s="74"/>
      <c r="H16" s="74">
        <f>142940.01-4839.95</f>
        <v>138100.06</v>
      </c>
      <c r="I16" s="74">
        <v>130000</v>
      </c>
      <c r="J16" s="74"/>
      <c r="K16" s="74"/>
      <c r="L16" s="74"/>
      <c r="M16" s="74">
        <f>H16-I16</f>
        <v>8100.0599999999977</v>
      </c>
      <c r="N16" s="74"/>
      <c r="O16" s="74"/>
    </row>
    <row r="17" spans="1:15" x14ac:dyDescent="0.25">
      <c r="A17" s="71"/>
      <c r="B17" s="190"/>
      <c r="C17" s="170"/>
      <c r="D17" s="191"/>
      <c r="E17" s="192"/>
      <c r="F17" s="74"/>
      <c r="G17" s="74"/>
      <c r="H17" s="74"/>
      <c r="I17" s="74"/>
      <c r="J17" s="74"/>
      <c r="K17" s="74"/>
      <c r="L17" s="74"/>
      <c r="M17" s="74"/>
      <c r="N17" s="74"/>
      <c r="O17" s="74"/>
    </row>
    <row r="18" spans="1:15" x14ac:dyDescent="0.25">
      <c r="A18" s="71"/>
      <c r="B18" s="190"/>
      <c r="C18" s="170"/>
      <c r="D18" s="191"/>
      <c r="E18" s="192"/>
      <c r="F18" s="74"/>
      <c r="G18" s="74"/>
      <c r="H18" s="74"/>
      <c r="I18" s="74"/>
      <c r="J18" s="74"/>
      <c r="K18" s="74"/>
      <c r="L18" s="74"/>
      <c r="M18" s="74"/>
      <c r="N18" s="74"/>
      <c r="O18" s="74"/>
    </row>
    <row r="19" spans="1:15" x14ac:dyDescent="0.25">
      <c r="A19" s="71"/>
      <c r="B19" s="190"/>
      <c r="C19" s="170"/>
      <c r="D19" s="191"/>
      <c r="E19" s="192"/>
      <c r="F19" s="74"/>
      <c r="G19" s="74"/>
      <c r="H19" s="74"/>
      <c r="I19" s="74"/>
      <c r="J19" s="74"/>
      <c r="K19" s="74"/>
      <c r="L19" s="74"/>
      <c r="M19" s="74"/>
      <c r="N19" s="74"/>
      <c r="O19" s="74"/>
    </row>
    <row r="20" spans="1:15" x14ac:dyDescent="0.25">
      <c r="A20" s="71"/>
      <c r="B20" s="190"/>
      <c r="C20" s="170"/>
      <c r="D20" s="191"/>
      <c r="E20" s="192"/>
      <c r="F20" s="74"/>
      <c r="G20" s="74"/>
      <c r="H20" s="74"/>
      <c r="I20" s="74"/>
      <c r="J20" s="74"/>
      <c r="K20" s="74"/>
      <c r="L20" s="74"/>
      <c r="M20" s="74"/>
      <c r="N20" s="74"/>
      <c r="O20" s="74"/>
    </row>
    <row r="21" spans="1:15" x14ac:dyDescent="0.25">
      <c r="A21" s="71"/>
      <c r="B21" s="190"/>
      <c r="C21" s="170"/>
      <c r="D21" s="191"/>
      <c r="E21" s="192"/>
      <c r="F21" s="74"/>
      <c r="G21" s="74"/>
      <c r="H21" s="74"/>
      <c r="I21" s="74"/>
      <c r="J21" s="74"/>
      <c r="K21" s="74"/>
      <c r="L21" s="74"/>
      <c r="M21" s="74"/>
      <c r="N21" s="74"/>
      <c r="O21" s="74"/>
    </row>
    <row r="22" spans="1:15" x14ac:dyDescent="0.25">
      <c r="A22" s="71"/>
      <c r="B22" s="190"/>
      <c r="C22" s="170"/>
      <c r="D22" s="191"/>
      <c r="E22" s="192"/>
      <c r="F22" s="74"/>
      <c r="G22" s="74"/>
      <c r="H22" s="74"/>
      <c r="I22" s="74"/>
      <c r="J22" s="74"/>
      <c r="K22" s="74"/>
      <c r="L22" s="74"/>
      <c r="M22" s="74"/>
      <c r="N22" s="74"/>
      <c r="O22" s="74"/>
    </row>
    <row r="23" spans="1:15" x14ac:dyDescent="0.25">
      <c r="A23" s="71"/>
      <c r="B23" s="190"/>
      <c r="C23" s="170"/>
      <c r="D23" s="191"/>
      <c r="E23" s="192"/>
      <c r="F23" s="74"/>
      <c r="G23" s="74"/>
      <c r="H23" s="74"/>
      <c r="I23" s="74"/>
      <c r="J23" s="74"/>
      <c r="K23" s="74"/>
      <c r="L23" s="74"/>
      <c r="M23" s="74"/>
      <c r="N23" s="74"/>
      <c r="O23" s="74"/>
    </row>
    <row r="24" spans="1:15" x14ac:dyDescent="0.25">
      <c r="A24" s="71"/>
      <c r="B24" s="190"/>
      <c r="C24" s="170"/>
      <c r="D24" s="191"/>
      <c r="E24" s="192"/>
      <c r="F24" s="74"/>
      <c r="G24" s="74"/>
      <c r="H24" s="74"/>
      <c r="I24" s="74"/>
      <c r="J24" s="74"/>
      <c r="K24" s="74"/>
      <c r="L24" s="74"/>
      <c r="M24" s="74"/>
      <c r="N24" s="74"/>
      <c r="O24" s="74"/>
    </row>
    <row r="25" spans="1:15" x14ac:dyDescent="0.25">
      <c r="A25" s="71"/>
      <c r="B25" s="190"/>
      <c r="C25" s="170"/>
      <c r="D25" s="191"/>
      <c r="E25" s="192"/>
      <c r="F25" s="74"/>
      <c r="G25" s="74"/>
      <c r="H25" s="74"/>
      <c r="I25" s="74"/>
      <c r="J25" s="74"/>
      <c r="K25" s="74"/>
      <c r="L25" s="74"/>
      <c r="M25" s="74"/>
      <c r="N25" s="74"/>
      <c r="O25" s="74"/>
    </row>
    <row r="26" spans="1:15" x14ac:dyDescent="0.25">
      <c r="A26" s="71"/>
      <c r="B26" s="190"/>
      <c r="C26" s="170"/>
      <c r="D26" s="191"/>
      <c r="E26" s="192"/>
      <c r="F26" s="74"/>
      <c r="G26" s="74"/>
      <c r="H26" s="74"/>
      <c r="I26" s="74"/>
      <c r="J26" s="74"/>
      <c r="K26" s="74"/>
      <c r="L26" s="74"/>
      <c r="M26" s="74"/>
      <c r="N26" s="74"/>
      <c r="O26" s="74"/>
    </row>
    <row r="27" spans="1:15" x14ac:dyDescent="0.25">
      <c r="A27" s="71"/>
      <c r="B27" s="190"/>
      <c r="C27" s="170"/>
      <c r="D27" s="191"/>
      <c r="E27" s="192"/>
      <c r="F27" s="74"/>
      <c r="G27" s="74"/>
      <c r="H27" s="74"/>
      <c r="I27" s="74"/>
      <c r="J27" s="74"/>
      <c r="K27" s="74"/>
      <c r="L27" s="74"/>
      <c r="M27" s="74"/>
      <c r="N27" s="74"/>
      <c r="O27" s="74"/>
    </row>
    <row r="28" spans="1:15" x14ac:dyDescent="0.25">
      <c r="A28" s="71"/>
      <c r="B28" s="190"/>
      <c r="C28" s="170"/>
      <c r="D28" s="191"/>
      <c r="E28" s="192"/>
      <c r="F28" s="74"/>
      <c r="G28" s="74"/>
      <c r="H28" s="74"/>
      <c r="I28" s="74"/>
      <c r="J28" s="74"/>
      <c r="K28" s="74"/>
      <c r="L28" s="74"/>
      <c r="M28" s="74"/>
      <c r="N28" s="74"/>
      <c r="O28" s="74"/>
    </row>
    <row r="29" spans="1:15" x14ac:dyDescent="0.25">
      <c r="A29" s="71"/>
      <c r="B29" s="190"/>
      <c r="C29" s="170"/>
      <c r="D29" s="191"/>
      <c r="E29" s="192"/>
      <c r="F29" s="74"/>
      <c r="G29" s="74"/>
      <c r="H29" s="74"/>
      <c r="I29" s="74"/>
      <c r="J29" s="74"/>
      <c r="K29" s="74"/>
      <c r="L29" s="74"/>
      <c r="M29" s="74"/>
      <c r="N29" s="74"/>
      <c r="O29" s="74"/>
    </row>
    <row r="30" spans="1:15" x14ac:dyDescent="0.25">
      <c r="A30" s="80"/>
      <c r="B30" s="190"/>
      <c r="C30" s="170"/>
      <c r="D30" s="191"/>
      <c r="E30" s="192"/>
      <c r="F30" s="74"/>
      <c r="G30" s="74"/>
      <c r="H30" s="74"/>
      <c r="I30" s="74"/>
      <c r="J30" s="74"/>
      <c r="K30" s="74"/>
      <c r="L30" s="74"/>
      <c r="M30" s="74"/>
      <c r="N30" s="74"/>
      <c r="O30" s="74"/>
    </row>
    <row r="31" spans="1:15" x14ac:dyDescent="0.25">
      <c r="A31" s="80"/>
      <c r="B31" s="193"/>
      <c r="C31" s="165"/>
      <c r="D31" s="194"/>
      <c r="E31" s="189"/>
      <c r="F31" s="85"/>
      <c r="G31" s="85"/>
      <c r="H31" s="85"/>
      <c r="I31" s="85"/>
      <c r="J31" s="85"/>
      <c r="K31" s="85"/>
      <c r="L31" s="85"/>
      <c r="M31" s="85"/>
      <c r="N31" s="85"/>
      <c r="O31" s="85"/>
    </row>
    <row r="32" spans="1:15" x14ac:dyDescent="0.25">
      <c r="A32" s="80"/>
      <c r="B32" s="190"/>
      <c r="C32" s="170"/>
      <c r="D32" s="191"/>
      <c r="E32" s="192"/>
      <c r="F32" s="74"/>
      <c r="G32" s="74"/>
      <c r="H32" s="74"/>
      <c r="I32" s="74"/>
      <c r="J32" s="74"/>
      <c r="K32" s="74"/>
      <c r="L32" s="74"/>
      <c r="M32" s="74"/>
      <c r="N32" s="74"/>
      <c r="O32" s="74"/>
    </row>
    <row r="33" spans="1:15" x14ac:dyDescent="0.25">
      <c r="A33" s="80"/>
      <c r="B33" s="190"/>
      <c r="C33" s="170"/>
      <c r="D33" s="191"/>
      <c r="E33" s="192"/>
      <c r="F33" s="74"/>
      <c r="G33" s="74"/>
      <c r="H33" s="74"/>
      <c r="I33" s="74"/>
      <c r="J33" s="74"/>
      <c r="K33" s="74"/>
      <c r="L33" s="74"/>
      <c r="M33" s="74"/>
      <c r="N33" s="74"/>
      <c r="O33" s="74"/>
    </row>
    <row r="34" spans="1:15" x14ac:dyDescent="0.25">
      <c r="A34" s="80"/>
      <c r="B34" s="190"/>
      <c r="C34" s="170"/>
      <c r="D34" s="191"/>
      <c r="E34" s="192"/>
      <c r="F34" s="74"/>
      <c r="G34" s="74"/>
      <c r="H34" s="74"/>
      <c r="I34" s="74"/>
      <c r="J34" s="74"/>
      <c r="K34" s="74"/>
      <c r="L34" s="74"/>
      <c r="M34" s="74"/>
      <c r="N34" s="74"/>
      <c r="O34" s="74"/>
    </row>
    <row r="35" spans="1:15" x14ac:dyDescent="0.25">
      <c r="A35" s="80"/>
      <c r="B35" s="187"/>
      <c r="C35" s="165"/>
      <c r="D35" s="188"/>
      <c r="E35" s="189"/>
      <c r="F35" s="85"/>
      <c r="G35" s="85"/>
      <c r="H35" s="85"/>
      <c r="I35" s="85"/>
      <c r="J35" s="85"/>
      <c r="K35" s="85"/>
      <c r="L35" s="85"/>
      <c r="M35" s="85"/>
      <c r="N35" s="85"/>
      <c r="O35" s="85"/>
    </row>
    <row r="36" spans="1:15" x14ac:dyDescent="0.25">
      <c r="A36" s="80"/>
      <c r="B36" s="195"/>
      <c r="C36" s="170"/>
      <c r="D36" s="196"/>
      <c r="E36" s="192"/>
      <c r="F36" s="74"/>
      <c r="G36" s="74"/>
      <c r="H36" s="74"/>
      <c r="I36" s="74"/>
      <c r="J36" s="74"/>
      <c r="K36" s="74"/>
      <c r="L36" s="74"/>
      <c r="M36" s="74"/>
      <c r="N36" s="74"/>
      <c r="O36" s="74"/>
    </row>
    <row r="37" spans="1:15" x14ac:dyDescent="0.25">
      <c r="A37" s="80"/>
      <c r="B37" s="187"/>
      <c r="C37" s="165"/>
      <c r="D37" s="194"/>
      <c r="E37" s="197"/>
      <c r="F37" s="74"/>
      <c r="G37" s="74"/>
      <c r="H37" s="74"/>
      <c r="I37" s="74"/>
      <c r="J37" s="74"/>
      <c r="K37" s="74"/>
      <c r="L37" s="74"/>
      <c r="M37" s="74"/>
      <c r="N37" s="74"/>
      <c r="O37" s="74"/>
    </row>
    <row r="38" spans="1:15" x14ac:dyDescent="0.25">
      <c r="A38" s="80"/>
      <c r="B38" s="198"/>
      <c r="C38" s="199"/>
      <c r="D38" s="200"/>
      <c r="E38" s="201"/>
      <c r="F38" s="89"/>
      <c r="G38" s="89"/>
      <c r="H38" s="89"/>
      <c r="I38" s="89"/>
      <c r="J38" s="89"/>
      <c r="K38" s="89"/>
      <c r="L38" s="89"/>
      <c r="M38" s="89"/>
      <c r="N38" s="89"/>
      <c r="O38" s="89"/>
    </row>
    <row r="39" spans="1:15" x14ac:dyDescent="0.25">
      <c r="A39" s="80"/>
      <c r="B39" s="195"/>
      <c r="C39" s="170"/>
      <c r="D39" s="196"/>
      <c r="E39" s="192"/>
      <c r="F39" s="74"/>
      <c r="G39" s="74"/>
      <c r="H39" s="74"/>
      <c r="I39" s="74"/>
      <c r="J39" s="74"/>
      <c r="K39" s="74"/>
      <c r="L39" s="74"/>
      <c r="M39" s="74"/>
      <c r="N39" s="74"/>
      <c r="O39" s="74"/>
    </row>
    <row r="40" spans="1:15" x14ac:dyDescent="0.25">
      <c r="A40" s="80"/>
      <c r="B40" s="187"/>
      <c r="C40" s="165"/>
      <c r="D40" s="188"/>
      <c r="E40" s="189"/>
      <c r="F40" s="85"/>
      <c r="G40" s="85"/>
      <c r="H40" s="85"/>
      <c r="I40" s="85"/>
      <c r="J40" s="85"/>
      <c r="K40" s="85"/>
      <c r="L40" s="85"/>
      <c r="M40" s="85"/>
      <c r="N40" s="85"/>
      <c r="O40" s="85"/>
    </row>
    <row r="41" spans="1:15" x14ac:dyDescent="0.25">
      <c r="A41" s="80"/>
      <c r="B41" s="190"/>
      <c r="C41" s="170"/>
      <c r="D41" s="191"/>
      <c r="E41" s="192"/>
      <c r="F41" s="74"/>
      <c r="G41" s="74"/>
      <c r="H41" s="74"/>
      <c r="I41" s="74"/>
      <c r="J41" s="74"/>
      <c r="K41" s="74"/>
      <c r="L41" s="74"/>
      <c r="M41" s="74"/>
      <c r="N41" s="74"/>
      <c r="O41" s="74"/>
    </row>
    <row r="42" spans="1:15" x14ac:dyDescent="0.25">
      <c r="A42" s="80"/>
      <c r="B42" s="190"/>
      <c r="C42" s="170"/>
      <c r="D42" s="191"/>
      <c r="E42" s="192"/>
      <c r="F42" s="74"/>
      <c r="G42" s="74"/>
      <c r="H42" s="74"/>
      <c r="I42" s="74"/>
      <c r="J42" s="74"/>
      <c r="K42" s="74"/>
      <c r="L42" s="74"/>
      <c r="M42" s="74"/>
      <c r="N42" s="74"/>
      <c r="O42" s="74"/>
    </row>
    <row r="43" spans="1:15" ht="13.8" thickBot="1" x14ac:dyDescent="0.3">
      <c r="A43" s="520"/>
      <c r="B43" s="502" t="s">
        <v>535</v>
      </c>
      <c r="C43" s="521"/>
      <c r="D43" s="522"/>
      <c r="E43" s="523"/>
      <c r="F43" s="524"/>
      <c r="G43" s="524"/>
      <c r="H43" s="524"/>
      <c r="I43" s="524"/>
      <c r="J43" s="524"/>
      <c r="K43" s="524"/>
      <c r="L43" s="524"/>
      <c r="M43" s="524"/>
      <c r="N43" s="524"/>
      <c r="O43" s="524"/>
    </row>
    <row r="44" spans="1:15" ht="13.8" thickBot="1" x14ac:dyDescent="0.3">
      <c r="A44" s="182" t="s">
        <v>139</v>
      </c>
      <c r="B44" s="202" t="s">
        <v>12</v>
      </c>
      <c r="C44" s="182" t="s">
        <v>139</v>
      </c>
      <c r="D44" s="182" t="s">
        <v>139</v>
      </c>
      <c r="E44" s="182" t="s">
        <v>139</v>
      </c>
      <c r="F44" s="185">
        <f>SUM(F14:F43)</f>
        <v>160000</v>
      </c>
      <c r="G44" s="185">
        <f>SUM(G14:G43)</f>
        <v>0</v>
      </c>
      <c r="H44" s="185">
        <f>SUM(H14:H43)</f>
        <v>178260.25</v>
      </c>
      <c r="I44" s="185">
        <f>SUM(I14:I43)</f>
        <v>160000</v>
      </c>
      <c r="J44" s="185">
        <f t="shared" ref="J44:O44" si="0">SUM(J14:J43)</f>
        <v>0</v>
      </c>
      <c r="K44" s="185">
        <f t="shared" si="0"/>
        <v>0</v>
      </c>
      <c r="L44" s="185">
        <f t="shared" si="0"/>
        <v>0</v>
      </c>
      <c r="M44" s="185">
        <f t="shared" si="0"/>
        <v>18260.25</v>
      </c>
      <c r="N44" s="185">
        <f t="shared" si="0"/>
        <v>0</v>
      </c>
      <c r="O44" s="185">
        <f t="shared" si="0"/>
        <v>0</v>
      </c>
    </row>
    <row r="45" spans="1:15" x14ac:dyDescent="0.25">
      <c r="A45" s="540">
        <v>14</v>
      </c>
      <c r="B45" s="540"/>
      <c r="C45" s="540"/>
      <c r="D45" s="540"/>
      <c r="E45" s="540"/>
      <c r="F45" s="540"/>
      <c r="G45" s="540"/>
      <c r="H45" s="540"/>
      <c r="I45" s="540"/>
      <c r="J45" s="540"/>
      <c r="K45" s="540"/>
      <c r="L45" s="540"/>
      <c r="M45" s="540"/>
      <c r="N45" s="540"/>
      <c r="O45" s="540"/>
    </row>
  </sheetData>
  <sheetProtection password="DB4F" sheet="1" insertRows="0" deleteRows="0"/>
  <mergeCells count="15">
    <mergeCell ref="A3:O3"/>
    <mergeCell ref="A4:O4"/>
    <mergeCell ref="C1:K1"/>
    <mergeCell ref="A45:O45"/>
    <mergeCell ref="N9:N13"/>
    <mergeCell ref="O9:O13"/>
    <mergeCell ref="K9:K13"/>
    <mergeCell ref="J9:J13"/>
    <mergeCell ref="I10:I13"/>
    <mergeCell ref="H9:H13"/>
    <mergeCell ref="G10:G13"/>
    <mergeCell ref="F9:F13"/>
    <mergeCell ref="E10:E13"/>
    <mergeCell ref="D9:D13"/>
    <mergeCell ref="B9:B13"/>
  </mergeCells>
  <pageMargins left="0" right="0" top="0.75" bottom="0.75" header="0.3" footer="0.3"/>
  <pageSetup paperSize="5"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7"/>
  <sheetViews>
    <sheetView showGridLines="0" zoomScaleNormal="100" workbookViewId="0">
      <selection activeCell="A23" sqref="A23:I23"/>
    </sheetView>
  </sheetViews>
  <sheetFormatPr defaultRowHeight="13.2" x14ac:dyDescent="0.25"/>
  <cols>
    <col min="1" max="1" width="19.88671875" customWidth="1"/>
    <col min="2" max="2" width="20.88671875" customWidth="1"/>
    <col min="3" max="3" width="12.33203125" customWidth="1"/>
    <col min="4" max="4" width="12.44140625" customWidth="1"/>
    <col min="5" max="5" width="14.88671875" customWidth="1"/>
    <col min="6" max="6" width="12.33203125" customWidth="1"/>
    <col min="7" max="7" width="12.5546875" customWidth="1"/>
    <col min="8" max="8" width="13.109375" customWidth="1"/>
    <col min="9" max="9" width="13.44140625" customWidth="1"/>
  </cols>
  <sheetData>
    <row r="1" spans="1:9" ht="15.6" x14ac:dyDescent="0.3">
      <c r="A1" s="353">
        <f>Jurrat!G5</f>
        <v>2011</v>
      </c>
      <c r="B1" s="561" t="s">
        <v>397</v>
      </c>
      <c r="C1" s="561"/>
      <c r="D1" s="577" t="str">
        <f>Jurrat!A9</f>
        <v>Lucas County Mutual Insurance Association</v>
      </c>
      <c r="E1" s="577"/>
      <c r="F1" s="577"/>
      <c r="G1" s="577"/>
      <c r="H1" s="577"/>
      <c r="I1" s="577"/>
    </row>
    <row r="3" spans="1:9" ht="15.6" x14ac:dyDescent="0.3">
      <c r="A3" s="609" t="s">
        <v>447</v>
      </c>
      <c r="B3" s="609"/>
      <c r="C3" s="609"/>
      <c r="D3" s="609"/>
      <c r="E3" s="609"/>
      <c r="F3" s="609"/>
      <c r="G3" s="609"/>
      <c r="H3" s="609"/>
    </row>
    <row r="4" spans="1:9" x14ac:dyDescent="0.25">
      <c r="A4" s="580" t="s">
        <v>277</v>
      </c>
      <c r="B4" s="580"/>
      <c r="C4" s="580"/>
      <c r="D4" s="580"/>
      <c r="E4" s="580"/>
      <c r="F4" s="580"/>
      <c r="G4" s="580"/>
      <c r="H4" s="580"/>
    </row>
    <row r="5" spans="1:9" ht="13.8" thickBot="1" x14ac:dyDescent="0.3"/>
    <row r="6" spans="1:9" x14ac:dyDescent="0.25">
      <c r="A6" s="49">
        <v>1</v>
      </c>
      <c r="B6" s="408">
        <v>2</v>
      </c>
      <c r="C6" s="49">
        <v>3</v>
      </c>
      <c r="D6" s="52">
        <v>4</v>
      </c>
      <c r="E6" s="49">
        <v>5</v>
      </c>
      <c r="F6" s="49">
        <v>6</v>
      </c>
      <c r="G6" s="52">
        <v>7</v>
      </c>
      <c r="H6" s="49">
        <v>8</v>
      </c>
    </row>
    <row r="7" spans="1:9" ht="12.75" customHeight="1" x14ac:dyDescent="0.25">
      <c r="A7" s="53"/>
      <c r="B7" s="53"/>
      <c r="C7" s="53"/>
      <c r="D7" s="110" t="s">
        <v>278</v>
      </c>
      <c r="E7" s="54" t="s">
        <v>42</v>
      </c>
      <c r="F7" s="54" t="s">
        <v>42</v>
      </c>
      <c r="G7" s="593" t="s">
        <v>451</v>
      </c>
      <c r="H7" s="151"/>
    </row>
    <row r="8" spans="1:9" x14ac:dyDescent="0.25">
      <c r="A8" s="53"/>
      <c r="B8" s="53"/>
      <c r="C8" s="601" t="s">
        <v>282</v>
      </c>
      <c r="D8" s="110" t="s">
        <v>279</v>
      </c>
      <c r="E8" s="54" t="s">
        <v>252</v>
      </c>
      <c r="F8" s="54" t="s">
        <v>252</v>
      </c>
      <c r="G8" s="593"/>
      <c r="H8" s="151"/>
    </row>
    <row r="9" spans="1:9" ht="13.8" thickBot="1" x14ac:dyDescent="0.3">
      <c r="A9" s="114" t="s">
        <v>280</v>
      </c>
      <c r="B9" s="403" t="s">
        <v>281</v>
      </c>
      <c r="C9" s="595"/>
      <c r="D9" s="115" t="s">
        <v>283</v>
      </c>
      <c r="E9" s="114" t="s">
        <v>452</v>
      </c>
      <c r="F9" s="114" t="s">
        <v>453</v>
      </c>
      <c r="G9" s="602"/>
      <c r="H9" s="114" t="s">
        <v>284</v>
      </c>
    </row>
    <row r="10" spans="1:9" x14ac:dyDescent="0.25">
      <c r="A10" s="193" t="s">
        <v>613</v>
      </c>
      <c r="B10" s="193"/>
      <c r="C10" s="193"/>
      <c r="D10" s="233"/>
      <c r="E10" s="234">
        <v>64605.73</v>
      </c>
      <c r="F10" s="234">
        <v>0</v>
      </c>
      <c r="G10" s="233">
        <v>1602500</v>
      </c>
      <c r="H10" s="193"/>
      <c r="I10" s="156"/>
    </row>
    <row r="11" spans="1:9" x14ac:dyDescent="0.25">
      <c r="A11" s="190"/>
      <c r="B11" s="190"/>
      <c r="C11" s="190"/>
      <c r="D11" s="235"/>
      <c r="E11" s="131"/>
      <c r="F11" s="131"/>
      <c r="G11" s="235"/>
      <c r="H11" s="190"/>
      <c r="I11" s="156"/>
    </row>
    <row r="12" spans="1:9" x14ac:dyDescent="0.25">
      <c r="A12" s="190"/>
      <c r="B12" s="190"/>
      <c r="C12" s="190"/>
      <c r="D12" s="235"/>
      <c r="E12" s="131"/>
      <c r="F12" s="131"/>
      <c r="G12" s="235"/>
      <c r="H12" s="190"/>
      <c r="I12" s="156"/>
    </row>
    <row r="13" spans="1:9" x14ac:dyDescent="0.25">
      <c r="A13" s="190"/>
      <c r="B13" s="190"/>
      <c r="C13" s="190"/>
      <c r="D13" s="235"/>
      <c r="E13" s="131"/>
      <c r="F13" s="131"/>
      <c r="G13" s="235"/>
      <c r="H13" s="190"/>
      <c r="I13" s="156"/>
    </row>
    <row r="14" spans="1:9" x14ac:dyDescent="0.25">
      <c r="A14" s="190"/>
      <c r="B14" s="190"/>
      <c r="C14" s="190"/>
      <c r="D14" s="235"/>
      <c r="E14" s="131" t="s">
        <v>82</v>
      </c>
      <c r="F14" s="131"/>
      <c r="G14" s="235"/>
      <c r="H14" s="190"/>
      <c r="I14" s="156"/>
    </row>
    <row r="15" spans="1:9" x14ac:dyDescent="0.25">
      <c r="A15" s="193"/>
      <c r="B15" s="193"/>
      <c r="C15" s="193"/>
      <c r="D15" s="233"/>
      <c r="E15" s="234"/>
      <c r="F15" s="234"/>
      <c r="G15" s="233"/>
      <c r="H15" s="193"/>
      <c r="I15" s="156"/>
    </row>
    <row r="16" spans="1:9" x14ac:dyDescent="0.25">
      <c r="A16" s="190"/>
      <c r="B16" s="190"/>
      <c r="C16" s="190"/>
      <c r="D16" s="235"/>
      <c r="E16" s="131"/>
      <c r="F16" s="131"/>
      <c r="G16" s="235"/>
      <c r="H16" s="190"/>
      <c r="I16" s="156"/>
    </row>
    <row r="17" spans="1:9" x14ac:dyDescent="0.25">
      <c r="A17" s="193"/>
      <c r="B17" s="193"/>
      <c r="C17" s="193"/>
      <c r="D17" s="187"/>
      <c r="E17" s="139"/>
      <c r="F17" s="139"/>
      <c r="G17" s="187"/>
      <c r="H17" s="193"/>
      <c r="I17" s="156"/>
    </row>
    <row r="18" spans="1:9" ht="13.8" thickBot="1" x14ac:dyDescent="0.3">
      <c r="A18" s="489" t="s">
        <v>199</v>
      </c>
      <c r="B18" s="489"/>
      <c r="C18" s="489"/>
      <c r="D18" s="236"/>
      <c r="E18" s="237"/>
      <c r="F18" s="237"/>
      <c r="G18" s="490"/>
      <c r="H18" s="489"/>
      <c r="I18" s="156"/>
    </row>
    <row r="19" spans="1:9" ht="13.8" thickBot="1" x14ac:dyDescent="0.3">
      <c r="A19" s="238" t="s">
        <v>12</v>
      </c>
      <c r="B19" s="182" t="s">
        <v>139</v>
      </c>
      <c r="C19" s="182" t="s">
        <v>139</v>
      </c>
      <c r="D19" s="239">
        <f>SUM(D10:D18)</f>
        <v>0</v>
      </c>
      <c r="E19" s="240">
        <f>SUM(E10:E18)</f>
        <v>64605.73</v>
      </c>
      <c r="F19" s="240">
        <f>SUM(F10:F18)</f>
        <v>0</v>
      </c>
      <c r="G19" s="184" t="s">
        <v>139</v>
      </c>
      <c r="H19" s="182" t="s">
        <v>139</v>
      </c>
    </row>
    <row r="20" spans="1:9" x14ac:dyDescent="0.25">
      <c r="A20" s="241" t="s">
        <v>446</v>
      </c>
      <c r="B20" s="242"/>
      <c r="C20" s="242"/>
      <c r="D20" s="243"/>
      <c r="E20" s="242"/>
      <c r="F20" s="242"/>
      <c r="G20" s="244"/>
    </row>
    <row r="21" spans="1:9" x14ac:dyDescent="0.25">
      <c r="A21" s="241" t="s">
        <v>454</v>
      </c>
      <c r="B21" s="245"/>
      <c r="C21" s="245"/>
      <c r="D21" s="245"/>
      <c r="E21" s="245"/>
      <c r="F21" s="245"/>
      <c r="G21" s="244"/>
    </row>
    <row r="22" spans="1:9" x14ac:dyDescent="0.25">
      <c r="A22" s="241"/>
      <c r="B22" s="245"/>
      <c r="C22" s="245"/>
      <c r="D22" s="245"/>
      <c r="E22" s="245"/>
      <c r="F22" s="245"/>
      <c r="G22" s="244"/>
    </row>
    <row r="23" spans="1:9" ht="15.6" x14ac:dyDescent="0.3">
      <c r="A23" s="600" t="s">
        <v>449</v>
      </c>
      <c r="B23" s="600"/>
      <c r="C23" s="600"/>
      <c r="D23" s="600"/>
      <c r="E23" s="600"/>
      <c r="F23" s="600"/>
      <c r="G23" s="600"/>
      <c r="H23" s="600"/>
      <c r="I23" s="600"/>
    </row>
    <row r="24" spans="1:9" x14ac:dyDescent="0.25">
      <c r="A24" s="599" t="s">
        <v>448</v>
      </c>
      <c r="B24" s="542"/>
      <c r="C24" s="542"/>
      <c r="D24" s="542"/>
      <c r="E24" s="542"/>
      <c r="F24" s="542"/>
      <c r="G24" s="542"/>
      <c r="H24" s="542"/>
      <c r="I24" s="542"/>
    </row>
    <row r="25" spans="1:9" x14ac:dyDescent="0.25">
      <c r="A25" s="542"/>
      <c r="B25" s="542"/>
      <c r="C25" s="542"/>
      <c r="D25" s="542"/>
      <c r="E25" s="542"/>
      <c r="F25" s="542"/>
      <c r="G25" s="542"/>
      <c r="H25" s="542"/>
      <c r="I25" s="542"/>
    </row>
    <row r="26" spans="1:9" ht="13.8" thickBot="1" x14ac:dyDescent="0.3">
      <c r="A26" s="246"/>
      <c r="B26" s="246"/>
      <c r="C26" s="246"/>
      <c r="D26" s="246"/>
      <c r="E26" s="246"/>
      <c r="F26" s="246"/>
      <c r="G26" s="246"/>
    </row>
    <row r="27" spans="1:9" x14ac:dyDescent="0.25">
      <c r="A27" s="247">
        <v>1</v>
      </c>
      <c r="B27" s="248">
        <v>2</v>
      </c>
      <c r="C27" s="247">
        <v>3</v>
      </c>
      <c r="D27" s="247">
        <v>4</v>
      </c>
      <c r="E27" s="248">
        <v>5</v>
      </c>
      <c r="F27" s="247">
        <v>6</v>
      </c>
      <c r="G27" s="247">
        <v>7</v>
      </c>
      <c r="H27" s="247">
        <v>8</v>
      </c>
      <c r="I27" s="247">
        <v>9</v>
      </c>
    </row>
    <row r="28" spans="1:9" x14ac:dyDescent="0.25">
      <c r="A28" s="249"/>
      <c r="B28" s="248"/>
      <c r="C28" s="249"/>
      <c r="D28" s="249"/>
      <c r="E28" s="248" t="s">
        <v>285</v>
      </c>
      <c r="F28" s="249" t="s">
        <v>286</v>
      </c>
      <c r="G28" s="249" t="s">
        <v>287</v>
      </c>
      <c r="H28" s="249"/>
      <c r="I28" s="249"/>
    </row>
    <row r="29" spans="1:9" x14ac:dyDescent="0.25">
      <c r="A29" s="249"/>
      <c r="B29" s="248"/>
      <c r="C29" s="249"/>
      <c r="D29" s="249"/>
      <c r="E29" s="248" t="s">
        <v>213</v>
      </c>
      <c r="F29" s="249" t="s">
        <v>288</v>
      </c>
      <c r="G29" s="249" t="s">
        <v>289</v>
      </c>
      <c r="H29" s="249" t="s">
        <v>290</v>
      </c>
      <c r="I29" s="249"/>
    </row>
    <row r="30" spans="1:9" ht="13.8" thickBot="1" x14ac:dyDescent="0.3">
      <c r="A30" s="182" t="s">
        <v>291</v>
      </c>
      <c r="B30" s="184" t="s">
        <v>292</v>
      </c>
      <c r="C30" s="182" t="s">
        <v>293</v>
      </c>
      <c r="D30" s="182" t="s">
        <v>294</v>
      </c>
      <c r="E30" s="184" t="s">
        <v>275</v>
      </c>
      <c r="F30" s="182" t="s">
        <v>275</v>
      </c>
      <c r="G30" s="182" t="s">
        <v>295</v>
      </c>
      <c r="H30" s="182" t="s">
        <v>296</v>
      </c>
      <c r="I30" s="182" t="s">
        <v>42</v>
      </c>
    </row>
    <row r="31" spans="1:9" ht="13.8" thickBot="1" x14ac:dyDescent="0.3">
      <c r="A31" s="250" t="s">
        <v>297</v>
      </c>
      <c r="B31" s="250"/>
      <c r="C31" s="251"/>
      <c r="D31" s="251"/>
      <c r="E31" s="252"/>
      <c r="F31" s="252"/>
      <c r="G31" s="252"/>
      <c r="H31" s="252"/>
      <c r="I31" s="252"/>
    </row>
    <row r="32" spans="1:9" ht="13.8" thickBot="1" x14ac:dyDescent="0.3">
      <c r="A32" s="190" t="s">
        <v>574</v>
      </c>
      <c r="B32" s="190" t="s">
        <v>93</v>
      </c>
      <c r="C32" s="131">
        <v>1880.41</v>
      </c>
      <c r="D32" s="131">
        <v>2825.49</v>
      </c>
      <c r="E32" s="131">
        <v>900</v>
      </c>
      <c r="F32" s="131">
        <v>2475</v>
      </c>
      <c r="G32" s="131">
        <v>769.59</v>
      </c>
      <c r="H32" s="131">
        <v>20</v>
      </c>
      <c r="I32" s="102">
        <f>SUM(C32:H32)</f>
        <v>8870.49</v>
      </c>
    </row>
    <row r="33" spans="1:9" ht="13.8" thickBot="1" x14ac:dyDescent="0.3">
      <c r="A33" s="190" t="s">
        <v>575</v>
      </c>
      <c r="B33" s="190" t="s">
        <v>576</v>
      </c>
      <c r="C33" s="131">
        <v>2163.84</v>
      </c>
      <c r="D33" s="131">
        <v>2384.96</v>
      </c>
      <c r="E33" s="131">
        <v>75</v>
      </c>
      <c r="F33" s="131">
        <v>1807.15</v>
      </c>
      <c r="G33" s="131">
        <v>161.16</v>
      </c>
      <c r="H33" s="131"/>
      <c r="I33" s="102">
        <f t="shared" ref="I33:I49" si="0">SUM(C33:H33)</f>
        <v>6592.1100000000006</v>
      </c>
    </row>
    <row r="34" spans="1:9" ht="13.8" thickBot="1" x14ac:dyDescent="0.3">
      <c r="A34" s="190" t="s">
        <v>577</v>
      </c>
      <c r="B34" s="190" t="s">
        <v>578</v>
      </c>
      <c r="C34" s="131">
        <v>23190.52</v>
      </c>
      <c r="D34" s="131"/>
      <c r="E34" s="131"/>
      <c r="F34" s="131"/>
      <c r="G34" s="131">
        <v>102</v>
      </c>
      <c r="H34" s="131">
        <v>365</v>
      </c>
      <c r="I34" s="102">
        <f t="shared" si="0"/>
        <v>23657.52</v>
      </c>
    </row>
    <row r="35" spans="1:9" ht="13.8" thickBot="1" x14ac:dyDescent="0.3">
      <c r="A35" s="190" t="s">
        <v>298</v>
      </c>
      <c r="B35" s="190"/>
      <c r="C35" s="131"/>
      <c r="D35" s="131"/>
      <c r="E35" s="131"/>
      <c r="F35" s="131"/>
      <c r="G35" s="131"/>
      <c r="H35" s="131"/>
      <c r="I35" s="102">
        <f t="shared" si="0"/>
        <v>0</v>
      </c>
    </row>
    <row r="36" spans="1:9" ht="13.8" thickBot="1" x14ac:dyDescent="0.3">
      <c r="A36" s="190" t="s">
        <v>299</v>
      </c>
      <c r="B36" s="190"/>
      <c r="C36" s="131"/>
      <c r="D36" s="131"/>
      <c r="E36" s="131"/>
      <c r="F36" s="131"/>
      <c r="G36" s="131"/>
      <c r="H36" s="131"/>
      <c r="I36" s="102">
        <f t="shared" si="0"/>
        <v>0</v>
      </c>
    </row>
    <row r="37" spans="1:9" ht="13.8" thickBot="1" x14ac:dyDescent="0.3">
      <c r="A37" s="190"/>
      <c r="B37" s="190"/>
      <c r="C37" s="131"/>
      <c r="D37" s="131"/>
      <c r="E37" s="131"/>
      <c r="F37" s="131"/>
      <c r="G37" s="131"/>
      <c r="H37" s="131"/>
      <c r="I37" s="102">
        <f t="shared" si="0"/>
        <v>0</v>
      </c>
    </row>
    <row r="38" spans="1:9" ht="13.8" thickBot="1" x14ac:dyDescent="0.3">
      <c r="A38" s="253" t="s">
        <v>300</v>
      </c>
      <c r="B38" s="253"/>
      <c r="C38" s="254"/>
      <c r="D38" s="254"/>
      <c r="E38" s="254"/>
      <c r="F38" s="254"/>
      <c r="G38" s="254"/>
      <c r="H38" s="254"/>
      <c r="I38" s="102"/>
    </row>
    <row r="39" spans="1:9" ht="13.8" thickBot="1" x14ac:dyDescent="0.3">
      <c r="A39" s="190" t="s">
        <v>553</v>
      </c>
      <c r="B39" s="190"/>
      <c r="C39" s="131">
        <v>1044</v>
      </c>
      <c r="D39" s="131">
        <v>535.15</v>
      </c>
      <c r="E39" s="131">
        <v>150</v>
      </c>
      <c r="F39" s="131">
        <v>1250</v>
      </c>
      <c r="G39" s="131">
        <v>306</v>
      </c>
      <c r="H39" s="131"/>
      <c r="I39" s="102">
        <f>SUM(C39:H39)</f>
        <v>3285.15</v>
      </c>
    </row>
    <row r="40" spans="1:9" ht="13.8" thickBot="1" x14ac:dyDescent="0.3">
      <c r="A40" s="190" t="s">
        <v>554</v>
      </c>
      <c r="B40" s="190"/>
      <c r="C40" s="131">
        <v>1810.4</v>
      </c>
      <c r="D40" s="131">
        <v>3121.2</v>
      </c>
      <c r="E40" s="131">
        <v>375</v>
      </c>
      <c r="F40" s="131">
        <v>2047.65</v>
      </c>
      <c r="G40" s="131">
        <v>489.6</v>
      </c>
      <c r="H40" s="131">
        <v>12</v>
      </c>
      <c r="I40" s="102">
        <f t="shared" si="0"/>
        <v>7855.85</v>
      </c>
    </row>
    <row r="41" spans="1:9" ht="13.8" thickBot="1" x14ac:dyDescent="0.3">
      <c r="A41" s="190" t="s">
        <v>555</v>
      </c>
      <c r="B41" s="190"/>
      <c r="C41" s="131">
        <v>1363.82</v>
      </c>
      <c r="D41" s="131">
        <v>845.83</v>
      </c>
      <c r="E41" s="131">
        <v>225</v>
      </c>
      <c r="F41" s="131">
        <v>1400</v>
      </c>
      <c r="G41" s="131">
        <v>111.18</v>
      </c>
      <c r="H41" s="131"/>
      <c r="I41" s="102">
        <f t="shared" si="0"/>
        <v>3945.83</v>
      </c>
    </row>
    <row r="42" spans="1:9" ht="13.8" thickBot="1" x14ac:dyDescent="0.3">
      <c r="A42" s="190"/>
      <c r="B42" s="190"/>
      <c r="C42" s="131"/>
      <c r="D42" s="131"/>
      <c r="E42" s="131"/>
      <c r="F42" s="131"/>
      <c r="G42" s="131"/>
      <c r="H42" s="131"/>
      <c r="I42" s="102">
        <f>SUM(C42:H42)</f>
        <v>0</v>
      </c>
    </row>
    <row r="43" spans="1:9" ht="13.8" thickBot="1" x14ac:dyDescent="0.3">
      <c r="A43" s="190"/>
      <c r="B43" s="190"/>
      <c r="C43" s="131"/>
      <c r="D43" s="131"/>
      <c r="E43" s="131"/>
      <c r="F43" s="131"/>
      <c r="G43" s="131"/>
      <c r="H43" s="131"/>
      <c r="I43" s="102">
        <f t="shared" si="0"/>
        <v>0</v>
      </c>
    </row>
    <row r="44" spans="1:9" ht="13.8" thickBot="1" x14ac:dyDescent="0.3">
      <c r="A44" s="190"/>
      <c r="B44" s="190"/>
      <c r="C44" s="131"/>
      <c r="D44" s="131"/>
      <c r="E44" s="131"/>
      <c r="F44" s="131"/>
      <c r="G44" s="131"/>
      <c r="H44" s="131"/>
      <c r="I44" s="102">
        <f t="shared" si="0"/>
        <v>0</v>
      </c>
    </row>
    <row r="45" spans="1:9" ht="13.8" thickBot="1" x14ac:dyDescent="0.3">
      <c r="A45" s="190"/>
      <c r="B45" s="190"/>
      <c r="C45" s="131"/>
      <c r="D45" s="131"/>
      <c r="E45" s="131"/>
      <c r="F45" s="131"/>
      <c r="G45" s="131"/>
      <c r="H45" s="131"/>
      <c r="I45" s="102">
        <f t="shared" si="0"/>
        <v>0</v>
      </c>
    </row>
    <row r="46" spans="1:9" ht="13.8" thickBot="1" x14ac:dyDescent="0.3">
      <c r="A46" s="190"/>
      <c r="B46" s="190"/>
      <c r="C46" s="131"/>
      <c r="D46" s="131"/>
      <c r="E46" s="131"/>
      <c r="F46" s="131"/>
      <c r="G46" s="131"/>
      <c r="H46" s="131"/>
      <c r="I46" s="102">
        <f t="shared" si="0"/>
        <v>0</v>
      </c>
    </row>
    <row r="47" spans="1:9" ht="13.8" thickBot="1" x14ac:dyDescent="0.3">
      <c r="A47" s="190"/>
      <c r="B47" s="190"/>
      <c r="C47" s="131"/>
      <c r="D47" s="131"/>
      <c r="E47" s="131"/>
      <c r="F47" s="131"/>
      <c r="G47" s="131"/>
      <c r="H47" s="131"/>
      <c r="I47" s="102">
        <f>SUM(C47:H47)</f>
        <v>0</v>
      </c>
    </row>
    <row r="48" spans="1:9" ht="13.8" thickBot="1" x14ac:dyDescent="0.3">
      <c r="A48" s="190"/>
      <c r="B48" s="190"/>
      <c r="C48" s="131"/>
      <c r="D48" s="131"/>
      <c r="E48" s="131"/>
      <c r="F48" s="131"/>
      <c r="G48" s="131"/>
      <c r="H48" s="131"/>
      <c r="I48" s="102">
        <f t="shared" si="0"/>
        <v>0</v>
      </c>
    </row>
    <row r="49" spans="1:9" ht="13.8" thickBot="1" x14ac:dyDescent="0.3">
      <c r="A49" s="190"/>
      <c r="B49" s="190"/>
      <c r="C49" s="131"/>
      <c r="D49" s="131"/>
      <c r="E49" s="131"/>
      <c r="F49" s="131"/>
      <c r="G49" s="131"/>
      <c r="H49" s="131"/>
      <c r="I49" s="102">
        <f t="shared" si="0"/>
        <v>0</v>
      </c>
    </row>
    <row r="50" spans="1:9" ht="13.8" thickBot="1" x14ac:dyDescent="0.3">
      <c r="A50" s="255"/>
      <c r="B50" s="255"/>
      <c r="C50" s="256"/>
      <c r="D50" s="256"/>
      <c r="E50" s="257"/>
      <c r="F50" s="257"/>
      <c r="G50" s="257"/>
      <c r="H50" s="257"/>
      <c r="I50" s="102">
        <f>SUM(C50:H50)</f>
        <v>0</v>
      </c>
    </row>
    <row r="51" spans="1:9" ht="13.8" thickBot="1" x14ac:dyDescent="0.3">
      <c r="A51" s="238" t="s">
        <v>12</v>
      </c>
      <c r="B51" s="258" t="s">
        <v>301</v>
      </c>
      <c r="C51" s="102">
        <f t="shared" ref="C51:H51" si="1">SUM(C32:C50)</f>
        <v>31452.99</v>
      </c>
      <c r="D51" s="102">
        <f t="shared" si="1"/>
        <v>9712.6299999999992</v>
      </c>
      <c r="E51" s="259">
        <f t="shared" si="1"/>
        <v>1725</v>
      </c>
      <c r="F51" s="102">
        <f t="shared" si="1"/>
        <v>8979.7999999999993</v>
      </c>
      <c r="G51" s="102">
        <f t="shared" si="1"/>
        <v>1939.53</v>
      </c>
      <c r="H51" s="102">
        <f t="shared" si="1"/>
        <v>397</v>
      </c>
      <c r="I51" s="102">
        <f>SUM(I32:I50)</f>
        <v>54206.950000000004</v>
      </c>
    </row>
    <row r="52" spans="1:9" x14ac:dyDescent="0.25">
      <c r="A52" s="156"/>
      <c r="B52" s="156"/>
      <c r="C52" s="156"/>
      <c r="D52" s="156"/>
      <c r="E52" s="156"/>
      <c r="F52" s="156"/>
    </row>
    <row r="53" spans="1:9" x14ac:dyDescent="0.25">
      <c r="A53" s="156"/>
      <c r="B53" s="156"/>
      <c r="C53" s="156"/>
      <c r="D53" s="156"/>
      <c r="E53" s="156"/>
      <c r="F53" s="156"/>
    </row>
    <row r="54" spans="1:9" ht="15.6" x14ac:dyDescent="0.3">
      <c r="A54" s="609" t="s">
        <v>450</v>
      </c>
      <c r="B54" s="609"/>
      <c r="C54" s="609"/>
      <c r="D54" s="609"/>
      <c r="E54" s="609"/>
      <c r="F54" s="609"/>
      <c r="G54" s="609"/>
    </row>
    <row r="55" spans="1:9" x14ac:dyDescent="0.25">
      <c r="A55" s="540" t="s">
        <v>302</v>
      </c>
      <c r="B55" s="540"/>
      <c r="C55" s="540"/>
      <c r="D55" s="540"/>
      <c r="E55" s="540"/>
      <c r="F55" s="540"/>
      <c r="G55" s="540"/>
    </row>
    <row r="57" spans="1:9" x14ac:dyDescent="0.25">
      <c r="A57" s="260" t="s">
        <v>303</v>
      </c>
      <c r="B57" s="261" t="s">
        <v>304</v>
      </c>
      <c r="C57" s="262"/>
      <c r="D57" s="261" t="s">
        <v>305</v>
      </c>
      <c r="E57" s="263">
        <v>3055.91</v>
      </c>
      <c r="F57" s="261" t="s">
        <v>306</v>
      </c>
      <c r="G57" s="263">
        <v>208.16</v>
      </c>
    </row>
    <row r="58" spans="1:9" x14ac:dyDescent="0.25">
      <c r="A58" s="260" t="s">
        <v>307</v>
      </c>
      <c r="B58" s="248"/>
      <c r="C58" s="491" t="s">
        <v>308</v>
      </c>
      <c r="D58" s="263"/>
      <c r="F58" s="264" t="s">
        <v>309</v>
      </c>
      <c r="G58" s="265"/>
    </row>
    <row r="59" spans="1:9" x14ac:dyDescent="0.25">
      <c r="A59" s="260" t="s">
        <v>310</v>
      </c>
      <c r="B59" s="248"/>
      <c r="C59" s="266">
        <v>1602500</v>
      </c>
      <c r="D59" s="248"/>
      <c r="E59" s="267"/>
      <c r="F59" s="268"/>
      <c r="G59" s="267"/>
    </row>
    <row r="60" spans="1:9" x14ac:dyDescent="0.25">
      <c r="A60" s="260" t="s">
        <v>311</v>
      </c>
      <c r="B60" s="248"/>
      <c r="C60" s="610" t="s">
        <v>579</v>
      </c>
      <c r="D60" s="610"/>
      <c r="E60" s="610"/>
      <c r="F60" s="610"/>
      <c r="G60" s="610"/>
    </row>
    <row r="61" spans="1:9" x14ac:dyDescent="0.25">
      <c r="A61" s="604"/>
      <c r="B61" s="604"/>
      <c r="C61" s="604"/>
      <c r="D61" s="604"/>
      <c r="E61" s="604"/>
      <c r="F61" s="604"/>
      <c r="G61" s="604"/>
    </row>
    <row r="62" spans="1:9" x14ac:dyDescent="0.25">
      <c r="A62" s="241" t="s">
        <v>312</v>
      </c>
      <c r="B62" s="241"/>
      <c r="C62" s="241"/>
      <c r="D62" s="269" t="s">
        <v>580</v>
      </c>
      <c r="E62" s="241" t="s">
        <v>313</v>
      </c>
      <c r="F62" s="241"/>
      <c r="G62" s="241"/>
    </row>
    <row r="63" spans="1:9" x14ac:dyDescent="0.25">
      <c r="A63" s="241" t="s">
        <v>314</v>
      </c>
      <c r="B63" s="241"/>
      <c r="C63" s="270" t="s">
        <v>580</v>
      </c>
      <c r="D63" s="241"/>
      <c r="E63" s="241"/>
      <c r="F63" s="241"/>
      <c r="G63" s="241"/>
    </row>
    <row r="64" spans="1:9" x14ac:dyDescent="0.25">
      <c r="A64" s="241" t="s">
        <v>315</v>
      </c>
      <c r="B64" s="241"/>
      <c r="C64" s="604" t="s">
        <v>581</v>
      </c>
      <c r="D64" s="604"/>
      <c r="E64" s="604"/>
      <c r="F64" s="604"/>
      <c r="G64" s="604"/>
    </row>
    <row r="65" spans="1:7" x14ac:dyDescent="0.25">
      <c r="A65" s="604"/>
      <c r="B65" s="604"/>
      <c r="C65" s="604"/>
      <c r="D65" s="604"/>
      <c r="E65" s="604"/>
      <c r="F65" s="604"/>
      <c r="G65" s="604"/>
    </row>
    <row r="66" spans="1:7" x14ac:dyDescent="0.25">
      <c r="A66" s="603"/>
      <c r="B66" s="603"/>
      <c r="C66" s="603"/>
      <c r="D66" s="603"/>
      <c r="E66" s="603"/>
      <c r="F66" s="603"/>
      <c r="G66" s="603"/>
    </row>
    <row r="67" spans="1:7" x14ac:dyDescent="0.25">
      <c r="A67" s="241" t="s">
        <v>316</v>
      </c>
      <c r="B67" s="241"/>
      <c r="C67" s="603" t="s">
        <v>582</v>
      </c>
      <c r="D67" s="603"/>
      <c r="E67" s="603"/>
      <c r="F67" s="603"/>
      <c r="G67" s="603"/>
    </row>
    <row r="68" spans="1:7" x14ac:dyDescent="0.25">
      <c r="A68" s="241" t="s">
        <v>317</v>
      </c>
      <c r="B68" s="241"/>
      <c r="C68" s="241"/>
      <c r="D68" s="261" t="s">
        <v>318</v>
      </c>
      <c r="E68" s="271" t="s">
        <v>583</v>
      </c>
      <c r="F68" s="261" t="s">
        <v>319</v>
      </c>
      <c r="G68" s="271"/>
    </row>
    <row r="69" spans="1:7" x14ac:dyDescent="0.25">
      <c r="A69" s="241" t="s">
        <v>320</v>
      </c>
      <c r="B69" s="241"/>
      <c r="C69" s="241"/>
      <c r="D69" s="241"/>
      <c r="E69" s="241"/>
      <c r="F69" s="604" t="s">
        <v>584</v>
      </c>
      <c r="G69" s="604"/>
    </row>
    <row r="70" spans="1:7" x14ac:dyDescent="0.25">
      <c r="A70" s="604"/>
      <c r="B70" s="604"/>
      <c r="C70" s="604"/>
      <c r="D70" s="604"/>
      <c r="E70" s="604"/>
      <c r="F70" s="604"/>
      <c r="G70" s="604"/>
    </row>
    <row r="71" spans="1:7" x14ac:dyDescent="0.25">
      <c r="A71" s="241" t="s">
        <v>321</v>
      </c>
      <c r="B71" s="241"/>
      <c r="C71" s="244"/>
      <c r="D71" s="248"/>
      <c r="E71" s="270" t="s">
        <v>580</v>
      </c>
      <c r="F71" s="272"/>
      <c r="G71" s="272"/>
    </row>
    <row r="72" spans="1:7" x14ac:dyDescent="0.25">
      <c r="A72" s="241" t="s">
        <v>322</v>
      </c>
      <c r="B72" s="241"/>
      <c r="C72" s="241"/>
      <c r="D72" s="270">
        <v>205</v>
      </c>
      <c r="E72" s="241"/>
      <c r="F72" s="241"/>
      <c r="G72" s="241"/>
    </row>
    <row r="73" spans="1:7" x14ac:dyDescent="0.25">
      <c r="A73" s="241" t="s">
        <v>323</v>
      </c>
      <c r="B73" s="241"/>
      <c r="C73" s="241"/>
      <c r="D73" s="244"/>
      <c r="E73" s="273" t="s">
        <v>585</v>
      </c>
      <c r="F73" s="274" t="s">
        <v>324</v>
      </c>
      <c r="G73" s="275"/>
    </row>
    <row r="74" spans="1:7" x14ac:dyDescent="0.25">
      <c r="A74" s="241" t="s">
        <v>325</v>
      </c>
      <c r="B74" s="241"/>
      <c r="C74" s="244"/>
      <c r="D74" s="270" t="s">
        <v>585</v>
      </c>
      <c r="E74" s="605" t="s">
        <v>326</v>
      </c>
      <c r="F74" s="606"/>
      <c r="G74" s="606"/>
    </row>
    <row r="75" spans="1:7" x14ac:dyDescent="0.25">
      <c r="A75" s="241" t="s">
        <v>398</v>
      </c>
      <c r="B75" s="241"/>
      <c r="C75" s="241"/>
      <c r="D75" s="241"/>
      <c r="E75" s="241"/>
      <c r="F75" s="607" t="s">
        <v>586</v>
      </c>
      <c r="G75" s="604"/>
    </row>
    <row r="76" spans="1:7" x14ac:dyDescent="0.25">
      <c r="A76" s="241" t="s">
        <v>327</v>
      </c>
      <c r="B76" s="241"/>
      <c r="C76" s="270">
        <v>1</v>
      </c>
      <c r="D76" s="241" t="s">
        <v>328</v>
      </c>
      <c r="E76" s="241"/>
      <c r="F76" s="608">
        <v>40848</v>
      </c>
      <c r="G76" s="603"/>
    </row>
    <row r="77" spans="1:7" x14ac:dyDescent="0.25">
      <c r="A77" s="241" t="s">
        <v>329</v>
      </c>
      <c r="B77" s="241"/>
      <c r="C77" s="276"/>
      <c r="D77" s="241"/>
      <c r="E77" s="241"/>
      <c r="F77" s="273"/>
      <c r="G77" s="277"/>
    </row>
    <row r="78" spans="1:7" x14ac:dyDescent="0.25">
      <c r="A78" s="241" t="s">
        <v>330</v>
      </c>
      <c r="B78" s="270">
        <v>25</v>
      </c>
      <c r="C78" s="241"/>
      <c r="D78" s="241"/>
      <c r="E78" s="241"/>
      <c r="F78" s="276"/>
      <c r="G78" s="277"/>
    </row>
    <row r="79" spans="1:7" x14ac:dyDescent="0.25">
      <c r="A79" s="241" t="s">
        <v>331</v>
      </c>
      <c r="B79" s="241"/>
      <c r="C79" s="241"/>
      <c r="D79" s="270">
        <v>0</v>
      </c>
      <c r="E79" s="241" t="s">
        <v>332</v>
      </c>
      <c r="F79" s="604">
        <v>0</v>
      </c>
      <c r="G79" s="604"/>
    </row>
    <row r="80" spans="1:7" x14ac:dyDescent="0.25">
      <c r="A80" s="241" t="s">
        <v>333</v>
      </c>
      <c r="B80" s="241"/>
      <c r="C80" s="241"/>
      <c r="D80" s="241"/>
      <c r="E80" s="241"/>
      <c r="F80" s="241"/>
      <c r="G80" s="241"/>
    </row>
    <row r="81" spans="1:9" x14ac:dyDescent="0.25">
      <c r="A81" s="241" t="s">
        <v>334</v>
      </c>
      <c r="B81" s="241"/>
      <c r="C81" s="261" t="s">
        <v>318</v>
      </c>
      <c r="D81" s="269"/>
      <c r="E81" s="261" t="s">
        <v>319</v>
      </c>
      <c r="F81" s="269" t="s">
        <v>583</v>
      </c>
      <c r="G81" s="241"/>
    </row>
    <row r="82" spans="1:9" x14ac:dyDescent="0.25">
      <c r="A82" s="241" t="s">
        <v>335</v>
      </c>
      <c r="B82" s="241"/>
      <c r="C82" s="241"/>
      <c r="D82" s="241"/>
      <c r="E82" s="241"/>
      <c r="F82" s="241"/>
      <c r="G82" s="241"/>
    </row>
    <row r="83" spans="1:9" x14ac:dyDescent="0.25">
      <c r="A83" s="604"/>
      <c r="B83" s="604"/>
      <c r="C83" s="604"/>
      <c r="D83" s="604"/>
      <c r="E83" s="604"/>
      <c r="F83" s="604"/>
      <c r="G83" s="604"/>
    </row>
    <row r="84" spans="1:9" x14ac:dyDescent="0.25">
      <c r="A84" s="603"/>
      <c r="B84" s="603"/>
      <c r="C84" s="603"/>
      <c r="D84" s="603"/>
      <c r="E84" s="603"/>
      <c r="F84" s="603"/>
      <c r="G84" s="603"/>
    </row>
    <row r="85" spans="1:9" x14ac:dyDescent="0.25">
      <c r="A85" s="603"/>
      <c r="B85" s="603"/>
      <c r="C85" s="603"/>
      <c r="D85" s="603"/>
      <c r="E85" s="603"/>
      <c r="F85" s="603"/>
      <c r="G85" s="603"/>
    </row>
    <row r="86" spans="1:9" x14ac:dyDescent="0.25">
      <c r="A86" s="278"/>
      <c r="B86" s="278"/>
      <c r="C86" s="278"/>
      <c r="D86" s="278"/>
      <c r="E86" s="278"/>
      <c r="F86" s="278"/>
      <c r="G86" s="278"/>
    </row>
    <row r="87" spans="1:9" x14ac:dyDescent="0.25">
      <c r="A87" s="540">
        <v>15</v>
      </c>
      <c r="B87" s="540"/>
      <c r="C87" s="540"/>
      <c r="D87" s="540"/>
      <c r="E87" s="540"/>
      <c r="F87" s="540"/>
      <c r="G87" s="540"/>
      <c r="H87" s="540"/>
      <c r="I87" s="540"/>
    </row>
  </sheetData>
  <sheetProtection password="DB4F" sheet="1" insertRows="0" deleteRows="0"/>
  <mergeCells count="26">
    <mergeCell ref="C60:G60"/>
    <mergeCell ref="A61:G61"/>
    <mergeCell ref="C64:G64"/>
    <mergeCell ref="A65:G65"/>
    <mergeCell ref="A87:I87"/>
    <mergeCell ref="B1:C1"/>
    <mergeCell ref="D1:I1"/>
    <mergeCell ref="A84:G84"/>
    <mergeCell ref="A85:G85"/>
    <mergeCell ref="A70:G70"/>
    <mergeCell ref="E74:G74"/>
    <mergeCell ref="F75:G75"/>
    <mergeCell ref="F76:G76"/>
    <mergeCell ref="F79:G79"/>
    <mergeCell ref="A83:G83"/>
    <mergeCell ref="F69:G69"/>
    <mergeCell ref="A54:G54"/>
    <mergeCell ref="A66:G66"/>
    <mergeCell ref="C67:G67"/>
    <mergeCell ref="A55:G55"/>
    <mergeCell ref="A3:H3"/>
    <mergeCell ref="A4:H4"/>
    <mergeCell ref="A24:I25"/>
    <mergeCell ref="A23:I23"/>
    <mergeCell ref="C8:C9"/>
    <mergeCell ref="G7:G9"/>
  </mergeCells>
  <pageMargins left="0.25" right="0.25" top="0.75" bottom="0.75" header="0.3" footer="0.3"/>
  <pageSetup paperSize="5"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zoomScaleNormal="100" workbookViewId="0">
      <selection activeCell="E18" sqref="E18"/>
    </sheetView>
  </sheetViews>
  <sheetFormatPr defaultRowHeight="13.2" x14ac:dyDescent="0.25"/>
  <cols>
    <col min="1" max="1" width="40.33203125" customWidth="1"/>
    <col min="2" max="2" width="9.33203125" customWidth="1"/>
    <col min="3" max="3" width="14.109375" customWidth="1"/>
    <col min="4" max="4" width="15.33203125" customWidth="1"/>
    <col min="5" max="5" width="16.109375" customWidth="1"/>
  </cols>
  <sheetData>
    <row r="1" spans="1:5" ht="15.6" x14ac:dyDescent="0.3">
      <c r="A1" s="614" t="s">
        <v>400</v>
      </c>
      <c r="B1" s="614"/>
      <c r="C1" s="614"/>
      <c r="D1" s="614"/>
      <c r="E1" s="392">
        <f>Jurrat!G5</f>
        <v>2011</v>
      </c>
    </row>
    <row r="2" spans="1:5" ht="15.6" x14ac:dyDescent="0.3">
      <c r="A2" s="615" t="str">
        <f>Jurrat!A9</f>
        <v>Lucas County Mutual Insurance Association</v>
      </c>
      <c r="B2" s="615"/>
      <c r="C2" s="615"/>
      <c r="D2" s="615"/>
      <c r="E2" s="393"/>
    </row>
    <row r="3" spans="1:5" ht="15" x14ac:dyDescent="0.25">
      <c r="A3" s="394"/>
      <c r="B3" s="394"/>
      <c r="C3" s="394"/>
      <c r="D3" s="394"/>
      <c r="E3" s="48"/>
    </row>
    <row r="4" spans="1:5" ht="15.6" x14ac:dyDescent="0.3">
      <c r="A4" s="578" t="s">
        <v>428</v>
      </c>
      <c r="B4" s="578"/>
      <c r="C4" s="578"/>
      <c r="D4" s="578"/>
      <c r="E4" s="387"/>
    </row>
    <row r="5" spans="1:5" x14ac:dyDescent="0.25">
      <c r="A5" s="612" t="s">
        <v>351</v>
      </c>
      <c r="B5" s="612"/>
      <c r="C5" s="612"/>
      <c r="D5" s="612"/>
      <c r="E5" s="395"/>
    </row>
    <row r="6" spans="1:5" x14ac:dyDescent="0.25">
      <c r="A6" s="48"/>
      <c r="B6" s="48"/>
      <c r="C6" s="48"/>
      <c r="D6" s="48"/>
      <c r="E6" s="48"/>
    </row>
    <row r="7" spans="1:5" ht="13.8" thickBot="1" x14ac:dyDescent="0.3">
      <c r="A7" s="613" t="s">
        <v>352</v>
      </c>
      <c r="B7" s="613"/>
      <c r="C7" s="613"/>
      <c r="D7" s="613"/>
      <c r="E7" s="363"/>
    </row>
    <row r="8" spans="1:5" x14ac:dyDescent="0.25">
      <c r="A8" s="406">
        <v>1</v>
      </c>
      <c r="B8" s="407">
        <v>2</v>
      </c>
      <c r="C8" s="408">
        <v>3</v>
      </c>
      <c r="D8" s="408">
        <v>4</v>
      </c>
      <c r="E8" s="409">
        <v>5</v>
      </c>
    </row>
    <row r="9" spans="1:5" x14ac:dyDescent="0.25">
      <c r="A9" s="396"/>
      <c r="B9" s="279"/>
      <c r="C9" s="55"/>
      <c r="D9" s="55"/>
      <c r="E9" s="330"/>
    </row>
    <row r="10" spans="1:5" x14ac:dyDescent="0.25">
      <c r="A10" s="396" t="s">
        <v>353</v>
      </c>
      <c r="B10" s="54"/>
      <c r="C10" s="54" t="s">
        <v>159</v>
      </c>
      <c r="D10" s="54" t="s">
        <v>354</v>
      </c>
      <c r="E10" s="113" t="s">
        <v>355</v>
      </c>
    </row>
    <row r="11" spans="1:5" x14ac:dyDescent="0.25">
      <c r="A11" s="396"/>
      <c r="B11" s="281" t="s">
        <v>158</v>
      </c>
      <c r="C11" s="54" t="s">
        <v>356</v>
      </c>
      <c r="D11" s="54" t="s">
        <v>357</v>
      </c>
      <c r="E11" s="113" t="s">
        <v>358</v>
      </c>
    </row>
    <row r="12" spans="1:5" ht="13.8" thickBot="1" x14ac:dyDescent="0.3">
      <c r="A12" s="397" t="s">
        <v>359</v>
      </c>
      <c r="B12" s="217" t="s">
        <v>181</v>
      </c>
      <c r="C12" s="114" t="s">
        <v>223</v>
      </c>
      <c r="D12" s="114" t="s">
        <v>13</v>
      </c>
      <c r="E12" s="114" t="s">
        <v>458</v>
      </c>
    </row>
    <row r="13" spans="1:5" ht="13.8" thickBot="1" x14ac:dyDescent="0.3">
      <c r="A13" s="398" t="s">
        <v>360</v>
      </c>
      <c r="B13" s="331"/>
      <c r="C13" s="331"/>
      <c r="D13" s="331"/>
      <c r="E13" s="391"/>
    </row>
    <row r="14" spans="1:5" x14ac:dyDescent="0.25">
      <c r="A14" s="399" t="s">
        <v>556</v>
      </c>
      <c r="B14" s="332"/>
      <c r="C14" s="333"/>
      <c r="D14" s="333"/>
      <c r="E14" s="334"/>
    </row>
    <row r="15" spans="1:5" x14ac:dyDescent="0.25">
      <c r="A15" s="400" t="s">
        <v>557</v>
      </c>
      <c r="B15" s="335"/>
      <c r="C15" s="320"/>
      <c r="D15" s="320"/>
      <c r="E15" s="317"/>
    </row>
    <row r="16" spans="1:5" x14ac:dyDescent="0.25">
      <c r="A16" s="400" t="s">
        <v>558</v>
      </c>
      <c r="B16" s="335"/>
      <c r="C16" s="320"/>
      <c r="D16" s="320"/>
      <c r="E16" s="317"/>
    </row>
    <row r="17" spans="1:5" x14ac:dyDescent="0.25">
      <c r="A17" s="400" t="s">
        <v>559</v>
      </c>
      <c r="B17" s="335" t="s">
        <v>560</v>
      </c>
      <c r="C17" s="320">
        <v>110.12</v>
      </c>
      <c r="D17" s="320"/>
      <c r="E17" s="317">
        <v>29577.37</v>
      </c>
    </row>
    <row r="18" spans="1:5" x14ac:dyDescent="0.25">
      <c r="A18" s="400"/>
      <c r="B18" s="335"/>
      <c r="C18" s="320"/>
      <c r="D18" s="320"/>
      <c r="E18" s="317"/>
    </row>
    <row r="19" spans="1:5" x14ac:dyDescent="0.25">
      <c r="A19" s="400" t="str">
        <f>A14</f>
        <v>PNC Bank</v>
      </c>
      <c r="B19" s="335"/>
      <c r="C19" s="320"/>
      <c r="D19" s="320"/>
      <c r="E19" s="317"/>
    </row>
    <row r="20" spans="1:5" x14ac:dyDescent="0.25">
      <c r="A20" s="400" t="str">
        <f>A15</f>
        <v>Holland Branch</v>
      </c>
      <c r="B20" s="335"/>
      <c r="C20" s="320"/>
      <c r="D20" s="320"/>
      <c r="E20" s="317"/>
    </row>
    <row r="21" spans="1:5" x14ac:dyDescent="0.25">
      <c r="A21" s="400" t="str">
        <f>A16</f>
        <v>7015 Spring Meadows West  Holland Ohio 43528</v>
      </c>
      <c r="B21" s="335"/>
      <c r="C21" s="320"/>
      <c r="D21" s="320"/>
      <c r="E21" s="317"/>
    </row>
    <row r="22" spans="1:5" x14ac:dyDescent="0.25">
      <c r="A22" s="400" t="s">
        <v>561</v>
      </c>
      <c r="B22" s="335">
        <v>7.0000000000000001E-3</v>
      </c>
      <c r="C22" s="320">
        <v>359.23</v>
      </c>
      <c r="D22" s="320"/>
      <c r="E22" s="317">
        <v>53604.92</v>
      </c>
    </row>
    <row r="23" spans="1:5" x14ac:dyDescent="0.25">
      <c r="A23" s="400"/>
      <c r="B23" s="335"/>
      <c r="C23" s="320"/>
      <c r="D23" s="320"/>
      <c r="E23" s="317"/>
    </row>
    <row r="24" spans="1:5" x14ac:dyDescent="0.25">
      <c r="A24" s="400" t="s">
        <v>562</v>
      </c>
      <c r="B24" s="335"/>
      <c r="C24" s="320"/>
      <c r="D24" s="320"/>
      <c r="E24" s="317"/>
    </row>
    <row r="25" spans="1:5" x14ac:dyDescent="0.25">
      <c r="A25" s="400" t="s">
        <v>557</v>
      </c>
      <c r="B25" s="335"/>
      <c r="C25" s="320"/>
      <c r="D25" s="320"/>
      <c r="E25" s="317"/>
    </row>
    <row r="26" spans="1:5" x14ac:dyDescent="0.25">
      <c r="A26" s="400" t="s">
        <v>563</v>
      </c>
      <c r="B26" s="335"/>
      <c r="C26" s="320"/>
      <c r="D26" s="320"/>
      <c r="E26" s="317"/>
    </row>
    <row r="27" spans="1:5" x14ac:dyDescent="0.25">
      <c r="A27" s="400" t="s">
        <v>564</v>
      </c>
      <c r="B27" s="335">
        <v>1.4E-2</v>
      </c>
      <c r="C27" s="320">
        <v>585.20000000000005</v>
      </c>
      <c r="D27" s="320"/>
      <c r="E27" s="317">
        <v>51837.71</v>
      </c>
    </row>
    <row r="28" spans="1:5" x14ac:dyDescent="0.25">
      <c r="A28" s="400"/>
      <c r="B28" s="335"/>
      <c r="C28" s="320"/>
      <c r="D28" s="320"/>
      <c r="E28" s="317"/>
    </row>
    <row r="29" spans="1:5" x14ac:dyDescent="0.25">
      <c r="A29" s="400" t="s">
        <v>565</v>
      </c>
      <c r="B29" s="335"/>
      <c r="C29" s="320"/>
      <c r="D29" s="320"/>
      <c r="E29" s="317"/>
    </row>
    <row r="30" spans="1:5" x14ac:dyDescent="0.25">
      <c r="A30" s="400" t="s">
        <v>566</v>
      </c>
      <c r="B30" s="335"/>
      <c r="C30" s="320"/>
      <c r="D30" s="320"/>
      <c r="E30" s="317"/>
    </row>
    <row r="31" spans="1:5" x14ac:dyDescent="0.25">
      <c r="A31" s="400" t="s">
        <v>567</v>
      </c>
      <c r="B31" s="335"/>
      <c r="C31" s="320"/>
      <c r="D31" s="320"/>
      <c r="E31" s="317"/>
    </row>
    <row r="32" spans="1:5" x14ac:dyDescent="0.25">
      <c r="A32" s="400" t="s">
        <v>568</v>
      </c>
      <c r="B32" s="335">
        <v>5.0000000000000001E-3</v>
      </c>
      <c r="C32" s="320">
        <v>41.22</v>
      </c>
      <c r="D32" s="320"/>
      <c r="E32" s="317">
        <v>12364.47</v>
      </c>
    </row>
    <row r="33" spans="1:5" x14ac:dyDescent="0.25">
      <c r="A33" s="400"/>
      <c r="B33" s="335"/>
      <c r="C33" s="320"/>
      <c r="D33" s="320"/>
      <c r="E33" s="317"/>
    </row>
    <row r="34" spans="1:5" x14ac:dyDescent="0.25">
      <c r="A34" s="400" t="str">
        <f>A29</f>
        <v xml:space="preserve">Genoa Bank </v>
      </c>
      <c r="B34" s="335"/>
      <c r="C34" s="320"/>
      <c r="D34" s="320"/>
      <c r="E34" s="317"/>
    </row>
    <row r="35" spans="1:5" x14ac:dyDescent="0.25">
      <c r="A35" s="400" t="str">
        <f>A30</f>
        <v>P.O. Box 98</v>
      </c>
      <c r="B35" s="335"/>
      <c r="C35" s="320"/>
      <c r="D35" s="320"/>
      <c r="E35" s="317"/>
    </row>
    <row r="36" spans="1:5" x14ac:dyDescent="0.25">
      <c r="A36" s="400" t="str">
        <f>A31</f>
        <v>Genoa , Ohio 43537-1318</v>
      </c>
      <c r="B36" s="335"/>
      <c r="C36" s="320"/>
      <c r="D36" s="320"/>
      <c r="E36" s="317"/>
    </row>
    <row r="37" spans="1:5" x14ac:dyDescent="0.25">
      <c r="A37" s="400" t="s">
        <v>569</v>
      </c>
      <c r="B37" s="335">
        <v>5.0000000000000001E-3</v>
      </c>
      <c r="C37" s="320">
        <v>51.81</v>
      </c>
      <c r="D37" s="320"/>
      <c r="E37" s="317">
        <v>0</v>
      </c>
    </row>
    <row r="38" spans="1:5" x14ac:dyDescent="0.25">
      <c r="A38" s="400"/>
      <c r="B38" s="335"/>
      <c r="C38" s="320"/>
      <c r="D38" s="320"/>
      <c r="E38" s="317"/>
    </row>
    <row r="39" spans="1:5" x14ac:dyDescent="0.25">
      <c r="A39" s="400" t="s">
        <v>570</v>
      </c>
      <c r="B39" s="335"/>
      <c r="C39" s="320"/>
      <c r="D39" s="320"/>
      <c r="E39" s="317"/>
    </row>
    <row r="40" spans="1:5" x14ac:dyDescent="0.25">
      <c r="A40" s="400" t="s">
        <v>571</v>
      </c>
      <c r="B40" s="335"/>
      <c r="C40" s="320"/>
      <c r="D40" s="320"/>
      <c r="E40" s="317"/>
    </row>
    <row r="41" spans="1:5" x14ac:dyDescent="0.25">
      <c r="A41" s="400" t="s">
        <v>572</v>
      </c>
      <c r="B41" s="335">
        <v>1.0449999999999999E-2</v>
      </c>
      <c r="C41" s="320">
        <v>130.02000000000001</v>
      </c>
      <c r="D41" s="320"/>
      <c r="E41" s="317">
        <v>0</v>
      </c>
    </row>
    <row r="42" spans="1:5" x14ac:dyDescent="0.25">
      <c r="A42" s="400"/>
      <c r="B42" s="335"/>
      <c r="C42" s="320"/>
      <c r="D42" s="320"/>
      <c r="E42" s="317"/>
    </row>
    <row r="43" spans="1:5" x14ac:dyDescent="0.25">
      <c r="A43" s="400" t="str">
        <f>A24</f>
        <v>First Federal Savings and Loan of Delta</v>
      </c>
      <c r="B43" s="335"/>
      <c r="C43" s="320"/>
      <c r="D43" s="320"/>
      <c r="E43" s="317"/>
    </row>
    <row r="44" spans="1:5" x14ac:dyDescent="0.25">
      <c r="A44" s="400" t="str">
        <f t="shared" ref="A44:A45" si="0">A25</f>
        <v>Holland Branch</v>
      </c>
      <c r="B44" s="335"/>
      <c r="C44" s="320"/>
      <c r="D44" s="320"/>
      <c r="E44" s="317"/>
    </row>
    <row r="45" spans="1:5" x14ac:dyDescent="0.25">
      <c r="A45" s="400" t="str">
        <f t="shared" si="0"/>
        <v>6910 Airport Hwy  Holland Ohio 43528</v>
      </c>
      <c r="B45" s="335"/>
      <c r="C45" s="320"/>
      <c r="D45" s="320"/>
      <c r="E45" s="317"/>
    </row>
    <row r="46" spans="1:5" x14ac:dyDescent="0.25">
      <c r="A46" s="400" t="s">
        <v>573</v>
      </c>
      <c r="B46" s="335" t="s">
        <v>560</v>
      </c>
      <c r="C46" s="320">
        <v>27.22</v>
      </c>
      <c r="D46" s="320"/>
      <c r="E46" s="317">
        <v>57495.76</v>
      </c>
    </row>
    <row r="47" spans="1:5" x14ac:dyDescent="0.25">
      <c r="A47" s="400"/>
      <c r="B47" s="335"/>
      <c r="C47" s="320"/>
      <c r="D47" s="320"/>
      <c r="E47" s="317"/>
    </row>
    <row r="48" spans="1:5" x14ac:dyDescent="0.25">
      <c r="A48" s="400"/>
      <c r="B48" s="335"/>
      <c r="C48" s="320"/>
      <c r="D48" s="320"/>
      <c r="E48" s="317"/>
    </row>
    <row r="49" spans="1:5" x14ac:dyDescent="0.25">
      <c r="A49" s="400"/>
      <c r="B49" s="335"/>
      <c r="C49" s="320"/>
      <c r="D49" s="320"/>
      <c r="E49" s="317"/>
    </row>
    <row r="50" spans="1:5" x14ac:dyDescent="0.25">
      <c r="A50" s="400"/>
      <c r="B50" s="335"/>
      <c r="C50" s="320"/>
      <c r="D50" s="320"/>
      <c r="E50" s="317"/>
    </row>
    <row r="51" spans="1:5" x14ac:dyDescent="0.25">
      <c r="A51" s="400"/>
      <c r="B51" s="335"/>
      <c r="C51" s="320"/>
      <c r="D51" s="320"/>
      <c r="E51" s="317"/>
    </row>
    <row r="52" spans="1:5" x14ac:dyDescent="0.25">
      <c r="A52" s="400"/>
      <c r="B52" s="335"/>
      <c r="C52" s="320"/>
      <c r="D52" s="320"/>
      <c r="E52" s="317"/>
    </row>
    <row r="53" spans="1:5" x14ac:dyDescent="0.25">
      <c r="A53" s="400"/>
      <c r="B53" s="335"/>
      <c r="C53" s="320"/>
      <c r="D53" s="320"/>
      <c r="E53" s="317"/>
    </row>
    <row r="54" spans="1:5" x14ac:dyDescent="0.25">
      <c r="A54" s="400"/>
      <c r="B54" s="335"/>
      <c r="C54" s="320"/>
      <c r="D54" s="320"/>
      <c r="E54" s="317"/>
    </row>
    <row r="55" spans="1:5" x14ac:dyDescent="0.25">
      <c r="A55" s="400"/>
      <c r="B55" s="335"/>
      <c r="C55" s="320"/>
      <c r="D55" s="320"/>
      <c r="E55" s="317"/>
    </row>
    <row r="56" spans="1:5" x14ac:dyDescent="0.25">
      <c r="A56" s="400"/>
      <c r="B56" s="335"/>
      <c r="C56" s="320"/>
      <c r="D56" s="320"/>
      <c r="E56" s="317"/>
    </row>
    <row r="57" spans="1:5" x14ac:dyDescent="0.25">
      <c r="A57" s="400"/>
      <c r="B57" s="335"/>
      <c r="C57" s="320"/>
      <c r="D57" s="320"/>
      <c r="E57" s="317"/>
    </row>
    <row r="58" spans="1:5" x14ac:dyDescent="0.25">
      <c r="A58" s="400"/>
      <c r="B58" s="335"/>
      <c r="C58" s="320"/>
      <c r="D58" s="320"/>
      <c r="E58" s="317"/>
    </row>
    <row r="59" spans="1:5" x14ac:dyDescent="0.25">
      <c r="A59" s="400"/>
      <c r="B59" s="335"/>
      <c r="C59" s="320"/>
      <c r="D59" s="320"/>
      <c r="E59" s="317"/>
    </row>
    <row r="60" spans="1:5" x14ac:dyDescent="0.25">
      <c r="A60" s="400"/>
      <c r="B60" s="335"/>
      <c r="C60" s="320"/>
      <c r="D60" s="320"/>
      <c r="E60" s="317"/>
    </row>
    <row r="61" spans="1:5" x14ac:dyDescent="0.25">
      <c r="A61" s="400"/>
      <c r="B61" s="335"/>
      <c r="C61" s="320"/>
      <c r="D61" s="320"/>
      <c r="E61" s="317"/>
    </row>
    <row r="62" spans="1:5" x14ac:dyDescent="0.25">
      <c r="A62" s="400"/>
      <c r="B62" s="335"/>
      <c r="C62" s="320"/>
      <c r="D62" s="320"/>
      <c r="E62" s="317"/>
    </row>
    <row r="63" spans="1:5" x14ac:dyDescent="0.25">
      <c r="A63" s="400"/>
      <c r="B63" s="335"/>
      <c r="C63" s="320"/>
      <c r="D63" s="320"/>
      <c r="E63" s="317"/>
    </row>
    <row r="64" spans="1:5" x14ac:dyDescent="0.25">
      <c r="A64" s="400"/>
      <c r="B64" s="335"/>
      <c r="C64" s="320"/>
      <c r="D64" s="320"/>
      <c r="E64" s="317"/>
    </row>
    <row r="65" spans="1:5" x14ac:dyDescent="0.25">
      <c r="A65" s="400"/>
      <c r="B65" s="335"/>
      <c r="C65" s="320"/>
      <c r="D65" s="320"/>
      <c r="E65" s="317"/>
    </row>
    <row r="66" spans="1:5" x14ac:dyDescent="0.25">
      <c r="A66" s="400"/>
      <c r="B66" s="335"/>
      <c r="C66" s="320"/>
      <c r="D66" s="320"/>
      <c r="E66" s="317"/>
    </row>
    <row r="67" spans="1:5" ht="13.8" thickBot="1" x14ac:dyDescent="0.3">
      <c r="A67" s="401" t="s">
        <v>199</v>
      </c>
      <c r="B67" s="442" t="s">
        <v>361</v>
      </c>
      <c r="C67" s="492">
        <f>'Pg 20 Sch E Overflow'!C69</f>
        <v>0</v>
      </c>
      <c r="D67" s="492">
        <f>'Pg 20 Sch E Overflow'!D69</f>
        <v>0</v>
      </c>
      <c r="E67" s="492">
        <f>'Pg 20 Sch E Overflow'!E69</f>
        <v>0</v>
      </c>
    </row>
    <row r="68" spans="1:5" ht="13.8" thickBot="1" x14ac:dyDescent="0.3">
      <c r="A68" s="493" t="s">
        <v>278</v>
      </c>
      <c r="B68" s="494" t="s">
        <v>361</v>
      </c>
      <c r="C68" s="495">
        <f>SUM(C14:C67)</f>
        <v>1304.8200000000002</v>
      </c>
      <c r="D68" s="495">
        <f>SUM(D14:D67)</f>
        <v>0</v>
      </c>
      <c r="E68" s="495">
        <f>SUM(E14:E67)</f>
        <v>204880.23</v>
      </c>
    </row>
    <row r="69" spans="1:5" x14ac:dyDescent="0.25">
      <c r="A69" s="241" t="s">
        <v>459</v>
      </c>
      <c r="B69" s="150"/>
      <c r="C69" s="150"/>
      <c r="D69" s="150"/>
      <c r="E69" s="150"/>
    </row>
    <row r="70" spans="1:5" x14ac:dyDescent="0.25">
      <c r="A70" s="611">
        <v>16</v>
      </c>
      <c r="B70" s="611"/>
      <c r="C70" s="611"/>
      <c r="D70" s="611"/>
      <c r="E70" s="611"/>
    </row>
  </sheetData>
  <sheetProtection password="DB4F" sheet="1" insertRows="0" deleteRows="0"/>
  <mergeCells count="6">
    <mergeCell ref="A70:E70"/>
    <mergeCell ref="A4:D4"/>
    <mergeCell ref="A5:D5"/>
    <mergeCell ref="A7:D7"/>
    <mergeCell ref="A1:D1"/>
    <mergeCell ref="A2:D2"/>
  </mergeCells>
  <pageMargins left="0.45" right="0.45" top="0.75" bottom="0.75" header="0.3" footer="0.3"/>
  <pageSetup paperSize="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zoomScaleNormal="100" workbookViewId="0">
      <selection activeCell="A23" sqref="A23:H23"/>
    </sheetView>
  </sheetViews>
  <sheetFormatPr defaultRowHeight="13.2" x14ac:dyDescent="0.25"/>
  <cols>
    <col min="2" max="2" width="19.44140625" customWidth="1"/>
    <col min="8" max="8" width="16.5546875" customWidth="1"/>
  </cols>
  <sheetData>
    <row r="1" spans="1:8" ht="15.6" x14ac:dyDescent="0.3">
      <c r="A1" s="561" t="s">
        <v>400</v>
      </c>
      <c r="B1" s="561"/>
      <c r="C1" s="561"/>
      <c r="D1" s="561"/>
      <c r="E1" s="561"/>
      <c r="F1" s="561"/>
      <c r="G1" s="561"/>
      <c r="H1" s="364">
        <f>Jurrat!G5</f>
        <v>2011</v>
      </c>
    </row>
    <row r="2" spans="1:8" ht="15.6" x14ac:dyDescent="0.3">
      <c r="A2" s="565" t="str">
        <f>Jurrat!A9</f>
        <v>Lucas County Mutual Insurance Association</v>
      </c>
      <c r="B2" s="565"/>
      <c r="C2" s="565"/>
      <c r="D2" s="565"/>
      <c r="E2" s="565"/>
      <c r="F2" s="565"/>
      <c r="G2" s="565"/>
      <c r="H2" s="356"/>
    </row>
    <row r="4" spans="1:8" ht="15.6" x14ac:dyDescent="0.3">
      <c r="A4" s="609" t="s">
        <v>435</v>
      </c>
      <c r="B4" s="609"/>
      <c r="C4" s="609"/>
      <c r="D4" s="609"/>
      <c r="E4" s="609"/>
      <c r="F4" s="609"/>
      <c r="G4" s="609"/>
      <c r="H4" s="390"/>
    </row>
    <row r="5" spans="1:8" ht="15.6" x14ac:dyDescent="0.3">
      <c r="A5" s="338"/>
    </row>
    <row r="6" spans="1:8" x14ac:dyDescent="0.25">
      <c r="A6" s="617" t="s">
        <v>362</v>
      </c>
      <c r="B6" s="618"/>
      <c r="C6" s="618"/>
      <c r="D6" s="618"/>
      <c r="E6" s="618"/>
      <c r="F6" s="618"/>
      <c r="G6" s="618"/>
      <c r="H6" s="618"/>
    </row>
    <row r="7" spans="1:8" x14ac:dyDescent="0.25">
      <c r="A7" s="618"/>
      <c r="B7" s="618"/>
      <c r="C7" s="618"/>
      <c r="D7" s="618"/>
      <c r="E7" s="618"/>
      <c r="F7" s="618"/>
      <c r="G7" s="618"/>
      <c r="H7" s="618"/>
    </row>
    <row r="10" spans="1:8" x14ac:dyDescent="0.25">
      <c r="A10" s="616" t="s">
        <v>619</v>
      </c>
      <c r="B10" s="616"/>
      <c r="C10" s="616"/>
      <c r="D10" s="616"/>
      <c r="E10" s="616"/>
      <c r="F10" s="616"/>
      <c r="G10" s="616"/>
      <c r="H10" s="616"/>
    </row>
    <row r="11" spans="1:8" x14ac:dyDescent="0.25">
      <c r="A11" s="616"/>
      <c r="B11" s="616"/>
      <c r="C11" s="616"/>
      <c r="D11" s="616"/>
      <c r="E11" s="616"/>
      <c r="F11" s="616"/>
      <c r="G11" s="616"/>
      <c r="H11" s="616"/>
    </row>
    <row r="12" spans="1:8" x14ac:dyDescent="0.25">
      <c r="A12" s="616"/>
      <c r="B12" s="616"/>
      <c r="C12" s="616"/>
      <c r="D12" s="616"/>
      <c r="E12" s="616"/>
      <c r="F12" s="616"/>
      <c r="G12" s="616"/>
      <c r="H12" s="616"/>
    </row>
    <row r="13" spans="1:8" x14ac:dyDescent="0.25">
      <c r="A13" s="616"/>
      <c r="B13" s="616"/>
      <c r="C13" s="616"/>
      <c r="D13" s="616"/>
      <c r="E13" s="616"/>
      <c r="F13" s="616"/>
      <c r="G13" s="616"/>
      <c r="H13" s="616"/>
    </row>
    <row r="14" spans="1:8" x14ac:dyDescent="0.25">
      <c r="A14" s="616"/>
      <c r="B14" s="616"/>
      <c r="C14" s="616"/>
      <c r="D14" s="616"/>
      <c r="E14" s="616"/>
      <c r="F14" s="616"/>
      <c r="G14" s="616"/>
      <c r="H14" s="616"/>
    </row>
    <row r="15" spans="1:8" x14ac:dyDescent="0.25">
      <c r="A15" s="616"/>
      <c r="B15" s="616"/>
      <c r="C15" s="616"/>
      <c r="D15" s="616"/>
      <c r="E15" s="616"/>
      <c r="F15" s="616"/>
      <c r="G15" s="616"/>
      <c r="H15" s="616"/>
    </row>
    <row r="16" spans="1:8" x14ac:dyDescent="0.25">
      <c r="A16" s="616"/>
      <c r="B16" s="616"/>
      <c r="C16" s="616"/>
      <c r="D16" s="616"/>
      <c r="E16" s="616"/>
      <c r="F16" s="616"/>
      <c r="G16" s="616"/>
      <c r="H16" s="616"/>
    </row>
    <row r="17" spans="1:8" x14ac:dyDescent="0.25">
      <c r="A17" s="616"/>
      <c r="B17" s="616"/>
      <c r="C17" s="616"/>
      <c r="D17" s="616"/>
      <c r="E17" s="616"/>
      <c r="F17" s="616"/>
      <c r="G17" s="616"/>
      <c r="H17" s="616"/>
    </row>
    <row r="18" spans="1:8" x14ac:dyDescent="0.25">
      <c r="A18" s="616"/>
      <c r="B18" s="616"/>
      <c r="C18" s="616"/>
      <c r="D18" s="616"/>
      <c r="E18" s="616"/>
      <c r="F18" s="616"/>
      <c r="G18" s="616"/>
      <c r="H18" s="616"/>
    </row>
    <row r="19" spans="1:8" x14ac:dyDescent="0.25">
      <c r="A19" s="616"/>
      <c r="B19" s="616"/>
      <c r="C19" s="616"/>
      <c r="D19" s="616"/>
      <c r="E19" s="616"/>
      <c r="F19" s="616"/>
      <c r="G19" s="616"/>
      <c r="H19" s="616"/>
    </row>
    <row r="20" spans="1:8" x14ac:dyDescent="0.25">
      <c r="A20" s="616"/>
      <c r="B20" s="616"/>
      <c r="C20" s="616"/>
      <c r="D20" s="616"/>
      <c r="E20" s="616"/>
      <c r="F20" s="616"/>
      <c r="G20" s="616"/>
      <c r="H20" s="616"/>
    </row>
    <row r="21" spans="1:8" x14ac:dyDescent="0.25">
      <c r="A21" s="616"/>
      <c r="B21" s="616"/>
      <c r="C21" s="616"/>
      <c r="D21" s="616"/>
      <c r="E21" s="616"/>
      <c r="F21" s="616"/>
      <c r="G21" s="616"/>
      <c r="H21" s="616"/>
    </row>
    <row r="22" spans="1:8" x14ac:dyDescent="0.25">
      <c r="A22" s="616"/>
      <c r="B22" s="616"/>
      <c r="C22" s="616"/>
      <c r="D22" s="616"/>
      <c r="E22" s="616"/>
      <c r="F22" s="616"/>
      <c r="G22" s="616"/>
      <c r="H22" s="616"/>
    </row>
    <row r="23" spans="1:8" x14ac:dyDescent="0.25">
      <c r="A23" s="616"/>
      <c r="B23" s="616"/>
      <c r="C23" s="616"/>
      <c r="D23" s="616"/>
      <c r="E23" s="616"/>
      <c r="F23" s="616"/>
      <c r="G23" s="616"/>
      <c r="H23" s="616"/>
    </row>
    <row r="24" spans="1:8" x14ac:dyDescent="0.25">
      <c r="A24" s="616"/>
      <c r="B24" s="616"/>
      <c r="C24" s="616"/>
      <c r="D24" s="616"/>
      <c r="E24" s="616"/>
      <c r="F24" s="616"/>
      <c r="G24" s="616"/>
      <c r="H24" s="616"/>
    </row>
    <row r="25" spans="1:8" x14ac:dyDescent="0.25">
      <c r="A25" s="616"/>
      <c r="B25" s="616"/>
      <c r="C25" s="616"/>
      <c r="D25" s="616"/>
      <c r="E25" s="616"/>
      <c r="F25" s="616"/>
      <c r="G25" s="616"/>
      <c r="H25" s="616"/>
    </row>
    <row r="26" spans="1:8" x14ac:dyDescent="0.25">
      <c r="A26" s="616"/>
      <c r="B26" s="616"/>
      <c r="C26" s="616"/>
      <c r="D26" s="616"/>
      <c r="E26" s="616"/>
      <c r="F26" s="616"/>
      <c r="G26" s="616"/>
      <c r="H26" s="616"/>
    </row>
    <row r="27" spans="1:8" x14ac:dyDescent="0.25">
      <c r="A27" s="616"/>
      <c r="B27" s="616"/>
      <c r="C27" s="616"/>
      <c r="D27" s="616"/>
      <c r="E27" s="616"/>
      <c r="F27" s="616"/>
      <c r="G27" s="616"/>
      <c r="H27" s="616"/>
    </row>
    <row r="28" spans="1:8" x14ac:dyDescent="0.25">
      <c r="A28" s="616"/>
      <c r="B28" s="616"/>
      <c r="C28" s="616"/>
      <c r="D28" s="616"/>
      <c r="E28" s="616"/>
      <c r="F28" s="616"/>
      <c r="G28" s="616"/>
      <c r="H28" s="616"/>
    </row>
    <row r="29" spans="1:8" x14ac:dyDescent="0.25">
      <c r="A29" s="616"/>
      <c r="B29" s="616"/>
      <c r="C29" s="616"/>
      <c r="D29" s="616"/>
      <c r="E29" s="616"/>
      <c r="F29" s="616"/>
      <c r="G29" s="616"/>
      <c r="H29" s="616"/>
    </row>
    <row r="30" spans="1:8" x14ac:dyDescent="0.25">
      <c r="A30" s="616"/>
      <c r="B30" s="616"/>
      <c r="C30" s="616"/>
      <c r="D30" s="616"/>
      <c r="E30" s="616"/>
      <c r="F30" s="616"/>
      <c r="G30" s="616"/>
      <c r="H30" s="616"/>
    </row>
    <row r="31" spans="1:8" x14ac:dyDescent="0.25">
      <c r="A31" s="616"/>
      <c r="B31" s="616"/>
      <c r="C31" s="616"/>
      <c r="D31" s="616"/>
      <c r="E31" s="616"/>
      <c r="F31" s="616"/>
      <c r="G31" s="616"/>
      <c r="H31" s="616"/>
    </row>
    <row r="32" spans="1:8" x14ac:dyDescent="0.25">
      <c r="A32" s="616"/>
      <c r="B32" s="616"/>
      <c r="C32" s="616"/>
      <c r="D32" s="616"/>
      <c r="E32" s="616"/>
      <c r="F32" s="616"/>
      <c r="G32" s="616"/>
      <c r="H32" s="616"/>
    </row>
    <row r="33" spans="1:8" x14ac:dyDescent="0.25">
      <c r="A33" s="616"/>
      <c r="B33" s="616"/>
      <c r="C33" s="616"/>
      <c r="D33" s="616"/>
      <c r="E33" s="616"/>
      <c r="F33" s="616"/>
      <c r="G33" s="616"/>
      <c r="H33" s="616"/>
    </row>
    <row r="34" spans="1:8" x14ac:dyDescent="0.25">
      <c r="A34" s="616"/>
      <c r="B34" s="616"/>
      <c r="C34" s="616"/>
      <c r="D34" s="616"/>
      <c r="E34" s="616"/>
      <c r="F34" s="616"/>
      <c r="G34" s="616"/>
      <c r="H34" s="616"/>
    </row>
    <row r="35" spans="1:8" x14ac:dyDescent="0.25">
      <c r="A35" s="616"/>
      <c r="B35" s="616"/>
      <c r="C35" s="616"/>
      <c r="D35" s="616"/>
      <c r="E35" s="616"/>
      <c r="F35" s="616"/>
      <c r="G35" s="616"/>
      <c r="H35" s="616"/>
    </row>
    <row r="36" spans="1:8" x14ac:dyDescent="0.25">
      <c r="A36" s="616"/>
      <c r="B36" s="616"/>
      <c r="C36" s="616"/>
      <c r="D36" s="616"/>
      <c r="E36" s="616"/>
      <c r="F36" s="616"/>
      <c r="G36" s="616"/>
      <c r="H36" s="616"/>
    </row>
    <row r="37" spans="1:8" x14ac:dyDescent="0.25">
      <c r="A37" s="616"/>
      <c r="B37" s="616"/>
      <c r="C37" s="616"/>
      <c r="D37" s="616"/>
      <c r="E37" s="616"/>
      <c r="F37" s="616"/>
      <c r="G37" s="616"/>
      <c r="H37" s="616"/>
    </row>
    <row r="38" spans="1:8" x14ac:dyDescent="0.25">
      <c r="A38" s="616"/>
      <c r="B38" s="616"/>
      <c r="C38" s="616"/>
      <c r="D38" s="616"/>
      <c r="E38" s="616"/>
      <c r="F38" s="616"/>
      <c r="G38" s="616"/>
      <c r="H38" s="616"/>
    </row>
    <row r="39" spans="1:8" x14ac:dyDescent="0.25">
      <c r="A39" s="616"/>
      <c r="B39" s="616"/>
      <c r="C39" s="616"/>
      <c r="D39" s="616"/>
      <c r="E39" s="616"/>
      <c r="F39" s="616"/>
      <c r="G39" s="616"/>
      <c r="H39" s="616"/>
    </row>
    <row r="40" spans="1:8" x14ac:dyDescent="0.25">
      <c r="A40" s="616"/>
      <c r="B40" s="616"/>
      <c r="C40" s="616"/>
      <c r="D40" s="616"/>
      <c r="E40" s="616"/>
      <c r="F40" s="616"/>
      <c r="G40" s="616"/>
      <c r="H40" s="616"/>
    </row>
    <row r="41" spans="1:8" x14ac:dyDescent="0.25">
      <c r="A41" s="616"/>
      <c r="B41" s="616"/>
      <c r="C41" s="616"/>
      <c r="D41" s="616"/>
      <c r="E41" s="616"/>
      <c r="F41" s="616"/>
      <c r="G41" s="616"/>
      <c r="H41" s="616"/>
    </row>
    <row r="42" spans="1:8" x14ac:dyDescent="0.25">
      <c r="A42" s="616"/>
      <c r="B42" s="616"/>
      <c r="C42" s="616"/>
      <c r="D42" s="616"/>
      <c r="E42" s="616"/>
      <c r="F42" s="616"/>
      <c r="G42" s="616"/>
      <c r="H42" s="616"/>
    </row>
    <row r="43" spans="1:8" x14ac:dyDescent="0.25">
      <c r="A43" s="616"/>
      <c r="B43" s="616"/>
      <c r="C43" s="616"/>
      <c r="D43" s="616"/>
      <c r="E43" s="616"/>
      <c r="F43" s="616"/>
      <c r="G43" s="616"/>
      <c r="H43" s="616"/>
    </row>
    <row r="44" spans="1:8" x14ac:dyDescent="0.25">
      <c r="A44" s="616"/>
      <c r="B44" s="616"/>
      <c r="C44" s="616"/>
      <c r="D44" s="616"/>
      <c r="E44" s="616"/>
      <c r="F44" s="616"/>
      <c r="G44" s="616"/>
      <c r="H44" s="616"/>
    </row>
    <row r="45" spans="1:8" x14ac:dyDescent="0.25">
      <c r="A45" s="616"/>
      <c r="B45" s="616"/>
      <c r="C45" s="616"/>
      <c r="D45" s="616"/>
      <c r="E45" s="616"/>
      <c r="F45" s="616"/>
      <c r="G45" s="616"/>
      <c r="H45" s="616"/>
    </row>
    <row r="46" spans="1:8" x14ac:dyDescent="0.25">
      <c r="A46" s="616"/>
      <c r="B46" s="616"/>
      <c r="C46" s="616"/>
      <c r="D46" s="616"/>
      <c r="E46" s="616"/>
      <c r="F46" s="616"/>
      <c r="G46" s="616"/>
      <c r="H46" s="616"/>
    </row>
    <row r="47" spans="1:8" x14ac:dyDescent="0.25">
      <c r="A47" s="616"/>
      <c r="B47" s="616"/>
      <c r="C47" s="616"/>
      <c r="D47" s="616"/>
      <c r="E47" s="616"/>
      <c r="F47" s="616"/>
      <c r="G47" s="616"/>
      <c r="H47" s="616"/>
    </row>
    <row r="48" spans="1:8" x14ac:dyDescent="0.25">
      <c r="A48" s="616"/>
      <c r="B48" s="616"/>
      <c r="C48" s="616"/>
      <c r="D48" s="616"/>
      <c r="E48" s="616"/>
      <c r="F48" s="616"/>
      <c r="G48" s="616"/>
      <c r="H48" s="616"/>
    </row>
    <row r="49" spans="1:8" x14ac:dyDescent="0.25">
      <c r="A49" s="616"/>
      <c r="B49" s="616"/>
      <c r="C49" s="616"/>
      <c r="D49" s="616"/>
      <c r="E49" s="616"/>
      <c r="F49" s="616"/>
      <c r="G49" s="616"/>
      <c r="H49" s="616"/>
    </row>
    <row r="50" spans="1:8" x14ac:dyDescent="0.25">
      <c r="A50" s="616"/>
      <c r="B50" s="616"/>
      <c r="C50" s="616"/>
      <c r="D50" s="616"/>
      <c r="E50" s="616"/>
      <c r="F50" s="616"/>
      <c r="G50" s="616"/>
      <c r="H50" s="616"/>
    </row>
    <row r="51" spans="1:8" x14ac:dyDescent="0.25">
      <c r="A51" s="616"/>
      <c r="B51" s="616"/>
      <c r="C51" s="616"/>
      <c r="D51" s="616"/>
      <c r="E51" s="616"/>
      <c r="F51" s="616"/>
      <c r="G51" s="616"/>
      <c r="H51" s="616"/>
    </row>
    <row r="52" spans="1:8" x14ac:dyDescent="0.25">
      <c r="A52" s="616"/>
      <c r="B52" s="616"/>
      <c r="C52" s="616"/>
      <c r="D52" s="616"/>
      <c r="E52" s="616"/>
      <c r="F52" s="616"/>
      <c r="G52" s="616"/>
      <c r="H52" s="616"/>
    </row>
    <row r="53" spans="1:8" x14ac:dyDescent="0.25">
      <c r="A53" s="616"/>
      <c r="B53" s="616"/>
      <c r="C53" s="616"/>
      <c r="D53" s="616"/>
      <c r="E53" s="616"/>
      <c r="F53" s="616"/>
      <c r="G53" s="616"/>
      <c r="H53" s="616"/>
    </row>
    <row r="54" spans="1:8" x14ac:dyDescent="0.25">
      <c r="A54" s="616"/>
      <c r="B54" s="616"/>
      <c r="C54" s="616"/>
      <c r="D54" s="616"/>
      <c r="E54" s="616"/>
      <c r="F54" s="616"/>
      <c r="G54" s="616"/>
      <c r="H54" s="616"/>
    </row>
    <row r="55" spans="1:8" x14ac:dyDescent="0.25">
      <c r="A55" s="616"/>
      <c r="B55" s="616"/>
      <c r="C55" s="616"/>
      <c r="D55" s="616"/>
      <c r="E55" s="616"/>
      <c r="F55" s="616"/>
      <c r="G55" s="616"/>
      <c r="H55" s="616"/>
    </row>
    <row r="56" spans="1:8" x14ac:dyDescent="0.25">
      <c r="A56" s="616"/>
      <c r="B56" s="616"/>
      <c r="C56" s="616"/>
      <c r="D56" s="616"/>
      <c r="E56" s="616"/>
      <c r="F56" s="616"/>
      <c r="G56" s="616"/>
      <c r="H56" s="616"/>
    </row>
    <row r="57" spans="1:8" x14ac:dyDescent="0.25">
      <c r="A57" s="540">
        <v>17</v>
      </c>
      <c r="B57" s="540"/>
      <c r="C57" s="540"/>
      <c r="D57" s="540"/>
      <c r="E57" s="540"/>
      <c r="F57" s="540"/>
      <c r="G57" s="540"/>
      <c r="H57" s="540"/>
    </row>
  </sheetData>
  <sheetProtection password="DB4F" sheet="1" insertRows="0" deleteRows="0"/>
  <mergeCells count="52">
    <mergeCell ref="A1:G1"/>
    <mergeCell ref="A28:H28"/>
    <mergeCell ref="A29:H29"/>
    <mergeCell ref="A4:G4"/>
    <mergeCell ref="A30:H30"/>
    <mergeCell ref="A15:H15"/>
    <mergeCell ref="A16:H16"/>
    <mergeCell ref="A17:H17"/>
    <mergeCell ref="A18:H18"/>
    <mergeCell ref="A13:H13"/>
    <mergeCell ref="A14:H14"/>
    <mergeCell ref="A20:H20"/>
    <mergeCell ref="A2:G2"/>
    <mergeCell ref="A57:H57"/>
    <mergeCell ref="A19:H19"/>
    <mergeCell ref="A6:H7"/>
    <mergeCell ref="A10:H10"/>
    <mergeCell ref="A11:H11"/>
    <mergeCell ref="A12:H12"/>
    <mergeCell ref="A42:H42"/>
    <mergeCell ref="A25:H25"/>
    <mergeCell ref="A26:H26"/>
    <mergeCell ref="A27:H27"/>
    <mergeCell ref="A37:H37"/>
    <mergeCell ref="A38:H38"/>
    <mergeCell ref="A39:H39"/>
    <mergeCell ref="A40:H40"/>
    <mergeCell ref="A41:H41"/>
    <mergeCell ref="A32:H32"/>
    <mergeCell ref="A33:H33"/>
    <mergeCell ref="A34:H34"/>
    <mergeCell ref="A35:H35"/>
    <mergeCell ref="A36:H36"/>
    <mergeCell ref="A21:H21"/>
    <mergeCell ref="A22:H22"/>
    <mergeCell ref="A23:H23"/>
    <mergeCell ref="A24:H24"/>
    <mergeCell ref="A31:H31"/>
    <mergeCell ref="A54:H54"/>
    <mergeCell ref="A55:H55"/>
    <mergeCell ref="A56:H56"/>
    <mergeCell ref="A48:H48"/>
    <mergeCell ref="A49:H49"/>
    <mergeCell ref="A50:H50"/>
    <mergeCell ref="A51:H51"/>
    <mergeCell ref="A52:H52"/>
    <mergeCell ref="A53:H53"/>
    <mergeCell ref="A43:H43"/>
    <mergeCell ref="A44:H44"/>
    <mergeCell ref="A45:H45"/>
    <mergeCell ref="A46:H46"/>
    <mergeCell ref="A47:H47"/>
  </mergeCells>
  <pageMargins left="0.7" right="0.7" top="0.75" bottom="0.75" header="0.3" footer="0.3"/>
  <pageSetup paperSize="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zoomScaleNormal="100" workbookViewId="0">
      <selection activeCell="B59" sqref="B59"/>
    </sheetView>
  </sheetViews>
  <sheetFormatPr defaultRowHeight="13.2" x14ac:dyDescent="0.25"/>
  <cols>
    <col min="1" max="1" width="5.44140625" customWidth="1"/>
    <col min="2" max="2" width="50.6640625" customWidth="1"/>
    <col min="3" max="4" width="11.33203125" customWidth="1"/>
    <col min="5" max="5" width="10.6640625" customWidth="1"/>
    <col min="6" max="6" width="10.44140625" customWidth="1"/>
  </cols>
  <sheetData>
    <row r="1" spans="1:6" ht="15.6" x14ac:dyDescent="0.3">
      <c r="A1" s="561" t="s">
        <v>74</v>
      </c>
      <c r="B1" s="561"/>
      <c r="C1" s="561"/>
      <c r="D1" s="561"/>
      <c r="E1" s="561"/>
      <c r="F1" s="352">
        <f>Jurrat!G5</f>
        <v>2011</v>
      </c>
    </row>
    <row r="2" spans="1:6" ht="15.6" x14ac:dyDescent="0.3">
      <c r="A2" s="563" t="str">
        <f>Jurrat!A9</f>
        <v>Lucas County Mutual Insurance Association</v>
      </c>
      <c r="B2" s="563"/>
      <c r="C2" s="563"/>
      <c r="D2" s="563"/>
      <c r="E2" s="563"/>
      <c r="F2" s="357"/>
    </row>
    <row r="3" spans="1:6" ht="15.6" x14ac:dyDescent="0.3">
      <c r="A3" s="561" t="s">
        <v>488</v>
      </c>
      <c r="B3" s="561"/>
      <c r="C3" s="561"/>
      <c r="D3" s="561"/>
      <c r="E3" s="561"/>
      <c r="F3" s="424"/>
    </row>
    <row r="4" spans="1:6" ht="15.6" x14ac:dyDescent="0.3">
      <c r="A4" s="425" t="s">
        <v>489</v>
      </c>
      <c r="B4" s="425"/>
      <c r="C4" s="425"/>
      <c r="D4" s="425"/>
      <c r="E4" s="425"/>
      <c r="F4" s="423"/>
    </row>
    <row r="5" spans="1:6" ht="31.2" x14ac:dyDescent="0.25">
      <c r="A5" s="3"/>
      <c r="B5" s="4"/>
      <c r="C5" s="1" t="s">
        <v>0</v>
      </c>
      <c r="D5" s="1" t="s">
        <v>1</v>
      </c>
      <c r="E5" s="1" t="s">
        <v>2</v>
      </c>
      <c r="F5" s="1" t="s">
        <v>3</v>
      </c>
    </row>
    <row r="6" spans="1:6" x14ac:dyDescent="0.25">
      <c r="A6" s="368">
        <v>1504</v>
      </c>
      <c r="B6" s="496"/>
      <c r="C6" s="497"/>
      <c r="D6" s="497"/>
      <c r="E6" s="498">
        <f>C6-D6</f>
        <v>0</v>
      </c>
      <c r="F6" s="497"/>
    </row>
    <row r="7" spans="1:6" x14ac:dyDescent="0.25">
      <c r="A7" s="368">
        <f>+A6+1</f>
        <v>1505</v>
      </c>
      <c r="B7" s="496"/>
      <c r="C7" s="497"/>
      <c r="D7" s="497"/>
      <c r="E7" s="498">
        <f>C7-D7</f>
        <v>0</v>
      </c>
      <c r="F7" s="497"/>
    </row>
    <row r="8" spans="1:6" x14ac:dyDescent="0.25">
      <c r="A8" s="368">
        <f t="shared" ref="A8:A13" si="0">+A7+1</f>
        <v>1506</v>
      </c>
      <c r="B8" s="496"/>
      <c r="C8" s="497"/>
      <c r="D8" s="497"/>
      <c r="E8" s="498"/>
      <c r="F8" s="497"/>
    </row>
    <row r="9" spans="1:6" x14ac:dyDescent="0.25">
      <c r="A9" s="368">
        <f t="shared" si="0"/>
        <v>1507</v>
      </c>
      <c r="B9" s="496"/>
      <c r="C9" s="497"/>
      <c r="D9" s="497"/>
      <c r="E9" s="498"/>
      <c r="F9" s="497"/>
    </row>
    <row r="10" spans="1:6" x14ac:dyDescent="0.25">
      <c r="A10" s="368">
        <f t="shared" si="0"/>
        <v>1508</v>
      </c>
      <c r="B10" s="496"/>
      <c r="C10" s="497"/>
      <c r="D10" s="497"/>
      <c r="E10" s="498"/>
      <c r="F10" s="497"/>
    </row>
    <row r="11" spans="1:6" x14ac:dyDescent="0.25">
      <c r="A11" s="368">
        <f t="shared" si="0"/>
        <v>1509</v>
      </c>
      <c r="B11" s="496"/>
      <c r="C11" s="497"/>
      <c r="D11" s="497"/>
      <c r="E11" s="498"/>
      <c r="F11" s="497"/>
    </row>
    <row r="12" spans="1:6" x14ac:dyDescent="0.25">
      <c r="A12" s="368">
        <f t="shared" si="0"/>
        <v>1510</v>
      </c>
      <c r="B12" s="496"/>
      <c r="C12" s="497"/>
      <c r="D12" s="497"/>
      <c r="E12" s="498"/>
      <c r="F12" s="497"/>
    </row>
    <row r="13" spans="1:6" x14ac:dyDescent="0.25">
      <c r="A13" s="368">
        <f t="shared" si="0"/>
        <v>1511</v>
      </c>
      <c r="B13" s="496"/>
      <c r="C13" s="497"/>
      <c r="D13" s="497"/>
      <c r="E13" s="498">
        <f>C13-D13</f>
        <v>0</v>
      </c>
      <c r="F13" s="497"/>
    </row>
    <row r="14" spans="1:6" x14ac:dyDescent="0.25">
      <c r="A14" s="368">
        <v>1597</v>
      </c>
      <c r="B14" s="3" t="s">
        <v>532</v>
      </c>
      <c r="C14" s="433">
        <f>SUM(C6:C13)</f>
        <v>0</v>
      </c>
      <c r="D14" s="433">
        <f>SUM(D6:D13)</f>
        <v>0</v>
      </c>
      <c r="E14" s="432">
        <f>C14-D14</f>
        <v>0</v>
      </c>
      <c r="F14" s="434">
        <f>SUM(F6:F13)</f>
        <v>0</v>
      </c>
    </row>
    <row r="15" spans="1:6" x14ac:dyDescent="0.25">
      <c r="A15" s="427" t="s">
        <v>490</v>
      </c>
    </row>
    <row r="16" spans="1:6" x14ac:dyDescent="0.25">
      <c r="A16" s="428"/>
      <c r="B16" s="428"/>
      <c r="C16" s="429" t="s">
        <v>13</v>
      </c>
      <c r="D16" s="430" t="s">
        <v>14</v>
      </c>
      <c r="E16" s="48"/>
      <c r="F16" s="48"/>
    </row>
    <row r="17" spans="1:6" x14ac:dyDescent="0.25">
      <c r="A17" s="34">
        <v>1604</v>
      </c>
      <c r="B17" s="499"/>
      <c r="C17" s="500"/>
      <c r="D17" s="500"/>
      <c r="E17" s="48"/>
      <c r="F17" s="48"/>
    </row>
    <row r="18" spans="1:6" x14ac:dyDescent="0.25">
      <c r="A18" s="34">
        <f t="shared" ref="A18:A23" si="1">+A17+1</f>
        <v>1605</v>
      </c>
      <c r="B18" s="499"/>
      <c r="C18" s="500"/>
      <c r="D18" s="500"/>
      <c r="E18" s="48"/>
      <c r="F18" s="48"/>
    </row>
    <row r="19" spans="1:6" x14ac:dyDescent="0.25">
      <c r="A19" s="34">
        <f t="shared" si="1"/>
        <v>1606</v>
      </c>
      <c r="B19" s="499"/>
      <c r="C19" s="500"/>
      <c r="D19" s="500"/>
      <c r="E19" s="48"/>
      <c r="F19" s="48"/>
    </row>
    <row r="20" spans="1:6" x14ac:dyDescent="0.25">
      <c r="A20" s="34">
        <f t="shared" si="1"/>
        <v>1607</v>
      </c>
      <c r="B20" s="499"/>
      <c r="C20" s="500"/>
      <c r="D20" s="500"/>
      <c r="E20" s="48"/>
      <c r="F20" s="48"/>
    </row>
    <row r="21" spans="1:6" x14ac:dyDescent="0.25">
      <c r="A21" s="34">
        <f t="shared" si="1"/>
        <v>1608</v>
      </c>
      <c r="B21" s="499"/>
      <c r="C21" s="500"/>
      <c r="D21" s="500"/>
      <c r="E21" s="48"/>
      <c r="F21" s="48"/>
    </row>
    <row r="22" spans="1:6" x14ac:dyDescent="0.25">
      <c r="A22" s="34">
        <f t="shared" si="1"/>
        <v>1609</v>
      </c>
      <c r="B22" s="499"/>
      <c r="C22" s="500"/>
      <c r="D22" s="500"/>
      <c r="E22" s="48"/>
      <c r="F22" s="48"/>
    </row>
    <row r="23" spans="1:6" x14ac:dyDescent="0.25">
      <c r="A23" s="34">
        <f t="shared" si="1"/>
        <v>1610</v>
      </c>
      <c r="B23" s="499"/>
      <c r="C23" s="500"/>
      <c r="D23" s="500"/>
      <c r="E23" s="48"/>
      <c r="F23" s="48"/>
    </row>
    <row r="24" spans="1:6" x14ac:dyDescent="0.25">
      <c r="A24" s="34">
        <v>1606</v>
      </c>
      <c r="B24" s="499"/>
      <c r="C24" s="500"/>
      <c r="D24" s="500"/>
      <c r="E24" s="48"/>
      <c r="F24" s="48"/>
    </row>
    <row r="25" spans="1:6" x14ac:dyDescent="0.25">
      <c r="A25" s="34">
        <v>1697</v>
      </c>
      <c r="B25" s="3" t="s">
        <v>533</v>
      </c>
      <c r="C25" s="431">
        <f>SUM(C17:C24)</f>
        <v>0</v>
      </c>
      <c r="D25" s="431">
        <f>SUM(D17:D24)</f>
        <v>0</v>
      </c>
      <c r="E25" s="48"/>
      <c r="F25" s="48"/>
    </row>
    <row r="26" spans="1:6" x14ac:dyDescent="0.25">
      <c r="A26" s="427" t="s">
        <v>492</v>
      </c>
    </row>
    <row r="27" spans="1:6" x14ac:dyDescent="0.25">
      <c r="A27" s="428"/>
      <c r="B27" s="428"/>
      <c r="C27" s="429" t="s">
        <v>13</v>
      </c>
      <c r="D27" s="430" t="s">
        <v>14</v>
      </c>
    </row>
    <row r="28" spans="1:6" x14ac:dyDescent="0.25">
      <c r="A28" s="34"/>
      <c r="B28" s="499"/>
      <c r="C28" s="500"/>
      <c r="D28" s="500"/>
    </row>
    <row r="29" spans="1:6" x14ac:dyDescent="0.25">
      <c r="A29" s="34"/>
      <c r="B29" s="499"/>
      <c r="C29" s="500"/>
      <c r="D29" s="500"/>
    </row>
    <row r="30" spans="1:6" x14ac:dyDescent="0.25">
      <c r="A30" s="34"/>
      <c r="B30" s="499"/>
      <c r="C30" s="500"/>
      <c r="D30" s="500"/>
    </row>
    <row r="31" spans="1:6" x14ac:dyDescent="0.25">
      <c r="A31" s="34"/>
      <c r="B31" s="499"/>
      <c r="C31" s="500"/>
      <c r="D31" s="500"/>
    </row>
    <row r="32" spans="1:6" x14ac:dyDescent="0.25">
      <c r="A32" s="34"/>
      <c r="B32" s="499"/>
      <c r="C32" s="500"/>
      <c r="D32" s="500"/>
    </row>
    <row r="33" spans="1:5" x14ac:dyDescent="0.25">
      <c r="A33" s="34"/>
      <c r="B33" s="499"/>
      <c r="C33" s="500"/>
      <c r="D33" s="500"/>
    </row>
    <row r="34" spans="1:5" x14ac:dyDescent="0.25">
      <c r="A34" s="34"/>
      <c r="B34" s="499"/>
      <c r="C34" s="500"/>
      <c r="D34" s="500"/>
    </row>
    <row r="35" spans="1:5" x14ac:dyDescent="0.25">
      <c r="A35" s="34"/>
      <c r="B35" s="499"/>
      <c r="C35" s="500"/>
      <c r="D35" s="500"/>
    </row>
    <row r="36" spans="1:5" x14ac:dyDescent="0.25">
      <c r="A36" s="34"/>
      <c r="B36" s="3" t="s">
        <v>534</v>
      </c>
      <c r="C36" s="431">
        <f>SUM(C28:C35)</f>
        <v>0</v>
      </c>
      <c r="D36" s="431">
        <f>SUM(D28:D35)</f>
        <v>0</v>
      </c>
    </row>
    <row r="37" spans="1:5" x14ac:dyDescent="0.25">
      <c r="A37" s="427" t="s">
        <v>495</v>
      </c>
    </row>
    <row r="38" spans="1:5" ht="41.4" x14ac:dyDescent="0.25">
      <c r="A38" s="428"/>
      <c r="B38" s="428"/>
      <c r="C38" s="440" t="s">
        <v>431</v>
      </c>
      <c r="D38" s="440" t="s">
        <v>432</v>
      </c>
      <c r="E38" s="440" t="s">
        <v>433</v>
      </c>
    </row>
    <row r="39" spans="1:5" x14ac:dyDescent="0.25">
      <c r="A39" s="34">
        <v>1504</v>
      </c>
      <c r="B39" s="499"/>
      <c r="C39" s="500"/>
      <c r="D39" s="500"/>
      <c r="E39" s="441">
        <f>D39-C39</f>
        <v>0</v>
      </c>
    </row>
    <row r="40" spans="1:5" x14ac:dyDescent="0.25">
      <c r="A40" s="34">
        <f>+A39+1</f>
        <v>1505</v>
      </c>
      <c r="B40" s="499"/>
      <c r="C40" s="500"/>
      <c r="D40" s="500"/>
      <c r="E40" s="441">
        <f>D40-C40</f>
        <v>0</v>
      </c>
    </row>
    <row r="41" spans="1:5" x14ac:dyDescent="0.25">
      <c r="A41" s="34">
        <f t="shared" ref="A41:A46" si="2">+A40+1</f>
        <v>1506</v>
      </c>
      <c r="B41" s="499"/>
      <c r="C41" s="500"/>
      <c r="D41" s="500"/>
      <c r="E41" s="441"/>
    </row>
    <row r="42" spans="1:5" x14ac:dyDescent="0.25">
      <c r="A42" s="34">
        <f t="shared" si="2"/>
        <v>1507</v>
      </c>
      <c r="B42" s="499"/>
      <c r="C42" s="500"/>
      <c r="D42" s="500"/>
      <c r="E42" s="441"/>
    </row>
    <row r="43" spans="1:5" x14ac:dyDescent="0.25">
      <c r="A43" s="34">
        <f t="shared" si="2"/>
        <v>1508</v>
      </c>
      <c r="B43" s="499"/>
      <c r="C43" s="500"/>
      <c r="D43" s="500"/>
      <c r="E43" s="441"/>
    </row>
    <row r="44" spans="1:5" x14ac:dyDescent="0.25">
      <c r="A44" s="34">
        <f t="shared" si="2"/>
        <v>1509</v>
      </c>
      <c r="B44" s="499"/>
      <c r="C44" s="500"/>
      <c r="D44" s="500"/>
      <c r="E44" s="441"/>
    </row>
    <row r="45" spans="1:5" x14ac:dyDescent="0.25">
      <c r="A45" s="34">
        <f t="shared" si="2"/>
        <v>1510</v>
      </c>
      <c r="B45" s="499"/>
      <c r="C45" s="500"/>
      <c r="D45" s="500"/>
      <c r="E45" s="441"/>
    </row>
    <row r="46" spans="1:5" x14ac:dyDescent="0.25">
      <c r="A46" s="34">
        <f t="shared" si="2"/>
        <v>1511</v>
      </c>
      <c r="B46" s="499"/>
      <c r="C46" s="500"/>
      <c r="D46" s="500"/>
      <c r="E46" s="441">
        <f>D46-C46</f>
        <v>0</v>
      </c>
    </row>
    <row r="47" spans="1:5" x14ac:dyDescent="0.25">
      <c r="A47" s="34">
        <v>1597</v>
      </c>
      <c r="B47" s="3" t="s">
        <v>531</v>
      </c>
      <c r="C47" s="431">
        <f>SUM(C39:C46)</f>
        <v>0</v>
      </c>
      <c r="D47" s="431">
        <f>SUM(D39:D46)</f>
        <v>0</v>
      </c>
      <c r="E47" s="431">
        <f>SUM(E39:E46)</f>
        <v>0</v>
      </c>
    </row>
    <row r="68" spans="1:6" x14ac:dyDescent="0.25">
      <c r="A68" s="540">
        <v>18</v>
      </c>
      <c r="B68" s="540"/>
      <c r="C68" s="540"/>
      <c r="D68" s="540"/>
      <c r="E68" s="540"/>
      <c r="F68" s="540"/>
    </row>
  </sheetData>
  <mergeCells count="4">
    <mergeCell ref="A1:E1"/>
    <mergeCell ref="A2:E2"/>
    <mergeCell ref="A3:E3"/>
    <mergeCell ref="A68:F68"/>
  </mergeCells>
  <pageMargins left="0.25" right="0.25" top="0.25" bottom="0.25" header="0.3" footer="0.3"/>
  <pageSetup paperSize="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4"/>
  <sheetViews>
    <sheetView showGridLines="0" tabSelected="1" topLeftCell="A34" zoomScaleNormal="100" zoomScaleSheetLayoutView="100" workbookViewId="0">
      <selection activeCell="A5" sqref="A5"/>
    </sheetView>
  </sheetViews>
  <sheetFormatPr defaultColWidth="9.109375" defaultRowHeight="18" customHeight="1" x14ac:dyDescent="0.25"/>
  <cols>
    <col min="1" max="1" width="26.44140625" style="15" customWidth="1"/>
    <col min="2" max="2" width="1.88671875" style="15" customWidth="1"/>
    <col min="3" max="3" width="24.6640625" style="15" customWidth="1"/>
    <col min="4" max="4" width="1.88671875" style="15" customWidth="1"/>
    <col min="5" max="5" width="24.6640625" style="15" customWidth="1"/>
    <col min="6" max="6" width="1.88671875" style="15" customWidth="1"/>
    <col min="7" max="7" width="24.6640625" style="15" customWidth="1"/>
    <col min="8" max="16384" width="9.109375" style="15"/>
  </cols>
  <sheetData>
    <row r="1" spans="1:7" ht="13.2" x14ac:dyDescent="0.25"/>
    <row r="2" spans="1:7" ht="13.2" x14ac:dyDescent="0.25"/>
    <row r="3" spans="1:7" ht="36.6" x14ac:dyDescent="0.85">
      <c r="A3" s="557" t="s">
        <v>109</v>
      </c>
      <c r="B3" s="557"/>
      <c r="C3" s="557"/>
      <c r="D3" s="557"/>
      <c r="E3" s="557"/>
      <c r="F3" s="557"/>
      <c r="G3" s="557"/>
    </row>
    <row r="5" spans="1:7" ht="18" customHeight="1" x14ac:dyDescent="0.25">
      <c r="C5" s="16" t="s">
        <v>110</v>
      </c>
      <c r="D5" s="16"/>
      <c r="E5" s="468">
        <v>39813</v>
      </c>
      <c r="F5" s="17" t="s">
        <v>75</v>
      </c>
      <c r="G5" s="18">
        <v>2011</v>
      </c>
    </row>
    <row r="6" spans="1:7" ht="13.2" x14ac:dyDescent="0.25"/>
    <row r="7" spans="1:7" ht="13.2" x14ac:dyDescent="0.25">
      <c r="A7" s="558" t="s">
        <v>76</v>
      </c>
      <c r="B7" s="558"/>
      <c r="C7" s="558"/>
      <c r="D7" s="558"/>
      <c r="E7" s="558"/>
      <c r="F7" s="558"/>
      <c r="G7" s="558"/>
    </row>
    <row r="8" spans="1:7" ht="13.2" x14ac:dyDescent="0.25">
      <c r="A8" s="19"/>
      <c r="B8" s="19"/>
      <c r="C8" s="19"/>
      <c r="D8" s="19"/>
      <c r="E8" s="19"/>
      <c r="F8" s="19"/>
      <c r="G8" s="19"/>
    </row>
    <row r="9" spans="1:7" ht="18" customHeight="1" x14ac:dyDescent="0.3">
      <c r="A9" s="559" t="s">
        <v>541</v>
      </c>
      <c r="B9" s="559"/>
      <c r="C9" s="560"/>
      <c r="D9" s="560"/>
      <c r="E9" s="560"/>
      <c r="F9" s="560"/>
      <c r="G9" s="560"/>
    </row>
    <row r="10" spans="1:7" ht="13.2" x14ac:dyDescent="0.25"/>
    <row r="11" spans="1:7" ht="13.2" x14ac:dyDescent="0.25">
      <c r="A11" s="546" t="s">
        <v>77</v>
      </c>
      <c r="B11" s="546"/>
      <c r="C11" s="546"/>
      <c r="D11" s="546"/>
      <c r="E11" s="546"/>
      <c r="F11" s="546"/>
      <c r="G11" s="546"/>
    </row>
    <row r="12" spans="1:7" ht="13.2" x14ac:dyDescent="0.25"/>
    <row r="13" spans="1:7" ht="13.2" x14ac:dyDescent="0.25">
      <c r="A13" s="546" t="s">
        <v>78</v>
      </c>
      <c r="B13" s="546"/>
      <c r="C13" s="546"/>
      <c r="D13" s="546"/>
      <c r="E13" s="546"/>
      <c r="F13" s="546"/>
      <c r="G13" s="546"/>
    </row>
    <row r="14" spans="1:7" ht="13.2" x14ac:dyDescent="0.25"/>
    <row r="15" spans="1:7" ht="16.2" x14ac:dyDescent="0.4">
      <c r="A15" s="556" t="s">
        <v>79</v>
      </c>
      <c r="B15" s="556"/>
      <c r="C15" s="556"/>
      <c r="D15" s="556"/>
      <c r="E15" s="556"/>
      <c r="F15" s="556"/>
      <c r="G15" s="556"/>
    </row>
    <row r="16" spans="1:7" ht="16.2" x14ac:dyDescent="0.4">
      <c r="A16" s="20"/>
      <c r="B16" s="20"/>
      <c r="C16" s="20"/>
      <c r="D16" s="20"/>
      <c r="E16" s="20"/>
      <c r="F16" s="20"/>
      <c r="G16" s="20"/>
    </row>
    <row r="17" spans="1:7" ht="13.2" x14ac:dyDescent="0.25">
      <c r="A17" s="546" t="s">
        <v>80</v>
      </c>
      <c r="B17" s="546"/>
      <c r="C17" s="546"/>
      <c r="D17" s="546"/>
      <c r="E17" s="546"/>
      <c r="F17" s="546"/>
      <c r="G17" s="546"/>
    </row>
    <row r="18" spans="1:7" ht="13.2" x14ac:dyDescent="0.25">
      <c r="B18" s="31"/>
      <c r="C18" s="31"/>
      <c r="D18" s="31"/>
      <c r="E18" s="31"/>
      <c r="F18" s="31"/>
      <c r="G18" s="31"/>
    </row>
    <row r="19" spans="1:7" ht="13.2" x14ac:dyDescent="0.25">
      <c r="A19" s="32" t="s">
        <v>111</v>
      </c>
      <c r="B19" s="21"/>
      <c r="C19" s="466">
        <v>10330</v>
      </c>
      <c r="D19" s="21"/>
      <c r="E19" s="21"/>
      <c r="F19" s="21"/>
      <c r="G19" s="21"/>
    </row>
    <row r="20" spans="1:7" ht="13.2" x14ac:dyDescent="0.25"/>
    <row r="21" spans="1:7" ht="13.2" x14ac:dyDescent="0.25">
      <c r="A21" s="29" t="s">
        <v>81</v>
      </c>
      <c r="B21" s="22"/>
      <c r="C21" s="531" t="s">
        <v>542</v>
      </c>
      <c r="D21" s="8"/>
      <c r="E21" s="531" t="s">
        <v>545</v>
      </c>
      <c r="F21" s="9" t="s">
        <v>82</v>
      </c>
      <c r="G21" s="15" t="s">
        <v>83</v>
      </c>
    </row>
    <row r="22" spans="1:7" s="25" customFormat="1" ht="12.75" customHeight="1" x14ac:dyDescent="0.2">
      <c r="A22" s="30"/>
      <c r="B22" s="23"/>
      <c r="C22" s="365" t="s">
        <v>84</v>
      </c>
      <c r="D22" s="365"/>
      <c r="E22" s="365" t="s">
        <v>403</v>
      </c>
      <c r="F22" s="24"/>
    </row>
    <row r="23" spans="1:7" ht="13.2" x14ac:dyDescent="0.25">
      <c r="A23" s="29"/>
      <c r="B23" s="22"/>
    </row>
    <row r="24" spans="1:7" ht="13.2" x14ac:dyDescent="0.25">
      <c r="A24" s="29"/>
      <c r="B24" s="22"/>
    </row>
    <row r="25" spans="1:7" ht="13.2" x14ac:dyDescent="0.25">
      <c r="A25" s="29" t="s">
        <v>85</v>
      </c>
      <c r="B25" s="22"/>
      <c r="C25" s="531" t="s">
        <v>543</v>
      </c>
      <c r="D25" s="8"/>
      <c r="E25" s="531" t="s">
        <v>544</v>
      </c>
      <c r="F25" s="9" t="s">
        <v>82</v>
      </c>
      <c r="G25" s="15" t="s">
        <v>83</v>
      </c>
    </row>
    <row r="26" spans="1:7" ht="13.2" x14ac:dyDescent="0.25">
      <c r="A26" s="29"/>
      <c r="B26" s="22"/>
      <c r="C26" s="365" t="s">
        <v>84</v>
      </c>
      <c r="D26" s="365"/>
      <c r="E26" s="365" t="s">
        <v>403</v>
      </c>
      <c r="F26" s="24"/>
    </row>
    <row r="27" spans="1:7" ht="12.75" customHeight="1" x14ac:dyDescent="0.25">
      <c r="A27" s="29"/>
      <c r="B27" s="22"/>
    </row>
    <row r="28" spans="1:7" ht="12.75" customHeight="1" x14ac:dyDescent="0.25">
      <c r="A28" s="29"/>
      <c r="B28" s="22"/>
    </row>
    <row r="29" spans="1:7" ht="13.2" x14ac:dyDescent="0.25">
      <c r="A29" s="29" t="s">
        <v>86</v>
      </c>
      <c r="B29" s="22"/>
      <c r="C29" s="414" t="s">
        <v>546</v>
      </c>
      <c r="D29" s="467"/>
      <c r="E29" s="467"/>
      <c r="F29" s="10"/>
    </row>
    <row r="30" spans="1:7" s="25" customFormat="1" ht="10.199999999999999" x14ac:dyDescent="0.2">
      <c r="A30" s="28"/>
      <c r="C30" s="366" t="s">
        <v>87</v>
      </c>
      <c r="D30" s="365"/>
      <c r="F30" s="24"/>
    </row>
    <row r="31" spans="1:7" ht="13.2" x14ac:dyDescent="0.25"/>
    <row r="32" spans="1:7" ht="13.2" x14ac:dyDescent="0.25">
      <c r="A32" s="29" t="s">
        <v>88</v>
      </c>
      <c r="B32" s="22"/>
      <c r="C32" s="11" t="s">
        <v>547</v>
      </c>
      <c r="D32" s="12"/>
      <c r="E32" s="22" t="s">
        <v>89</v>
      </c>
      <c r="F32" s="22"/>
      <c r="G32" s="11" t="s">
        <v>548</v>
      </c>
    </row>
    <row r="33" spans="1:7" ht="13.2" x14ac:dyDescent="0.25"/>
    <row r="34" spans="1:7" ht="13.2" x14ac:dyDescent="0.25">
      <c r="A34" s="550" t="s">
        <v>90</v>
      </c>
      <c r="B34" s="551"/>
      <c r="C34" s="531" t="s">
        <v>549</v>
      </c>
      <c r="E34" s="22" t="s">
        <v>87</v>
      </c>
      <c r="G34" s="13"/>
    </row>
    <row r="35" spans="1:7" ht="13.2" x14ac:dyDescent="0.25"/>
    <row r="36" spans="1:7" ht="13.2" x14ac:dyDescent="0.25">
      <c r="A36" s="550" t="s">
        <v>91</v>
      </c>
      <c r="B36" s="551"/>
      <c r="C36" s="544" t="s">
        <v>550</v>
      </c>
      <c r="D36" s="544"/>
      <c r="E36" s="544"/>
    </row>
    <row r="37" spans="1:7" ht="13.2" x14ac:dyDescent="0.25"/>
    <row r="38" spans="1:7" ht="15.6" x14ac:dyDescent="0.3">
      <c r="A38" s="552" t="s">
        <v>92</v>
      </c>
      <c r="B38" s="552"/>
      <c r="C38" s="552"/>
      <c r="D38" s="552"/>
      <c r="E38" s="552"/>
      <c r="F38" s="552"/>
      <c r="G38" s="552"/>
    </row>
    <row r="39" spans="1:7" ht="13.2" x14ac:dyDescent="0.25"/>
    <row r="40" spans="1:7" ht="13.2" x14ac:dyDescent="0.25">
      <c r="A40" s="29" t="s">
        <v>93</v>
      </c>
      <c r="B40" s="22"/>
      <c r="C40" s="553" t="s">
        <v>551</v>
      </c>
      <c r="D40" s="553"/>
      <c r="E40" s="22" t="s">
        <v>94</v>
      </c>
      <c r="F40" s="22"/>
      <c r="G40" s="531" t="s">
        <v>552</v>
      </c>
    </row>
    <row r="41" spans="1:7" ht="13.2" x14ac:dyDescent="0.25"/>
    <row r="42" spans="1:7" ht="13.2" x14ac:dyDescent="0.25">
      <c r="A42" s="29" t="s">
        <v>95</v>
      </c>
      <c r="B42" s="22"/>
      <c r="C42" s="554" t="str">
        <f>C34</f>
        <v>Pamela Della Flora</v>
      </c>
      <c r="D42" s="554"/>
      <c r="E42" s="22" t="s">
        <v>96</v>
      </c>
      <c r="F42" s="22"/>
      <c r="G42" s="7" t="str">
        <f>C42</f>
        <v>Pamela Della Flora</v>
      </c>
    </row>
    <row r="43" spans="1:7" ht="13.2" x14ac:dyDescent="0.25"/>
    <row r="44" spans="1:7" ht="15.6" x14ac:dyDescent="0.3">
      <c r="A44" s="552" t="s">
        <v>97</v>
      </c>
      <c r="B44" s="552"/>
      <c r="C44" s="552"/>
      <c r="D44" s="552"/>
      <c r="E44" s="552"/>
      <c r="F44" s="552"/>
      <c r="G44" s="552"/>
    </row>
    <row r="45" spans="1:7" ht="13.2" x14ac:dyDescent="0.25">
      <c r="A45" s="547" t="s">
        <v>98</v>
      </c>
      <c r="B45" s="547"/>
      <c r="C45" s="547"/>
      <c r="D45" s="547"/>
      <c r="E45" s="547"/>
      <c r="F45" s="547"/>
      <c r="G45" s="547"/>
    </row>
    <row r="46" spans="1:7" ht="13.2" x14ac:dyDescent="0.25"/>
    <row r="47" spans="1:7" ht="13.2" x14ac:dyDescent="0.25">
      <c r="A47" s="7" t="str">
        <f>C40</f>
        <v>Stanley Bury</v>
      </c>
      <c r="B47" s="26"/>
      <c r="C47" s="531" t="s">
        <v>555</v>
      </c>
      <c r="D47" s="10"/>
      <c r="E47" s="7"/>
      <c r="F47" s="10"/>
      <c r="G47" s="7"/>
    </row>
    <row r="48" spans="1:7" ht="13.2" x14ac:dyDescent="0.25">
      <c r="A48" s="7" t="str">
        <f>G40</f>
        <v>Daniel Langenderfer</v>
      </c>
      <c r="B48" s="26"/>
      <c r="C48" s="7"/>
      <c r="D48" s="10"/>
      <c r="E48" s="7"/>
      <c r="F48" s="10"/>
      <c r="G48" s="7"/>
    </row>
    <row r="49" spans="1:8" ht="13.2" x14ac:dyDescent="0.25">
      <c r="A49" s="531" t="s">
        <v>554</v>
      </c>
      <c r="B49" s="26"/>
      <c r="C49" s="7"/>
      <c r="D49" s="27"/>
      <c r="E49" s="7"/>
      <c r="F49" s="27"/>
      <c r="G49" s="7"/>
    </row>
    <row r="50" spans="1:8" ht="13.2" x14ac:dyDescent="0.25">
      <c r="A50" s="531" t="s">
        <v>553</v>
      </c>
      <c r="B50" s="27"/>
      <c r="C50" s="7"/>
      <c r="D50" s="27"/>
      <c r="E50" s="7"/>
      <c r="F50" s="27"/>
      <c r="G50" s="7"/>
    </row>
    <row r="51" spans="1:8" ht="13.2" x14ac:dyDescent="0.25"/>
    <row r="52" spans="1:8" ht="13.2" x14ac:dyDescent="0.25">
      <c r="A52" s="25" t="s">
        <v>99</v>
      </c>
      <c r="B52" s="25"/>
    </row>
    <row r="53" spans="1:8" ht="12.75" customHeight="1" x14ac:dyDescent="0.25">
      <c r="A53" s="25" t="s">
        <v>100</v>
      </c>
      <c r="B53" s="25"/>
    </row>
    <row r="54" spans="1:8" ht="13.2" x14ac:dyDescent="0.25">
      <c r="A54" s="346"/>
      <c r="B54" s="25"/>
    </row>
    <row r="55" spans="1:8" ht="13.2" x14ac:dyDescent="0.25"/>
    <row r="56" spans="1:8" s="25" customFormat="1" ht="10.199999999999999" x14ac:dyDescent="0.2">
      <c r="A56" s="346"/>
      <c r="B56" s="14"/>
      <c r="C56" s="245" t="s">
        <v>101</v>
      </c>
      <c r="E56" s="346"/>
      <c r="F56" s="14"/>
      <c r="G56" s="245" t="s">
        <v>102</v>
      </c>
    </row>
    <row r="57" spans="1:8" s="25" customFormat="1" ht="12.75" customHeight="1" x14ac:dyDescent="0.2">
      <c r="A57" s="548" t="str">
        <f>A9</f>
        <v>Lucas County Mutual Insurance Association</v>
      </c>
      <c r="B57" s="548"/>
      <c r="C57" s="548"/>
      <c r="D57" s="548"/>
      <c r="E57" s="25" t="s">
        <v>103</v>
      </c>
    </row>
    <row r="58" spans="1:8" s="25" customFormat="1" ht="12.75" customHeight="1" x14ac:dyDescent="0.15">
      <c r="A58" s="555" t="s">
        <v>528</v>
      </c>
      <c r="B58" s="538"/>
      <c r="C58" s="538"/>
      <c r="D58" s="538"/>
      <c r="E58" s="538"/>
      <c r="F58" s="538"/>
      <c r="G58" s="538"/>
      <c r="H58" s="28"/>
    </row>
    <row r="59" spans="1:8" s="25" customFormat="1" ht="12.75" customHeight="1" x14ac:dyDescent="0.15">
      <c r="A59" s="538"/>
      <c r="B59" s="538"/>
      <c r="C59" s="538"/>
      <c r="D59" s="538"/>
      <c r="E59" s="538"/>
      <c r="F59" s="538"/>
      <c r="G59" s="538"/>
    </row>
    <row r="60" spans="1:8" s="25" customFormat="1" ht="12.75" customHeight="1" x14ac:dyDescent="0.15">
      <c r="A60" s="538"/>
      <c r="B60" s="538"/>
      <c r="C60" s="538"/>
      <c r="D60" s="538"/>
      <c r="E60" s="538"/>
      <c r="F60" s="538"/>
      <c r="G60" s="538"/>
    </row>
    <row r="61" spans="1:8" s="25" customFormat="1" ht="12.75" customHeight="1" x14ac:dyDescent="0.15">
      <c r="A61" s="538"/>
      <c r="B61" s="538"/>
      <c r="C61" s="538"/>
      <c r="D61" s="538"/>
      <c r="E61" s="538"/>
      <c r="F61" s="538"/>
      <c r="G61" s="538"/>
    </row>
    <row r="62" spans="1:8" ht="13.2" x14ac:dyDescent="0.25"/>
    <row r="63" spans="1:8" s="25" customFormat="1" ht="18" customHeight="1" x14ac:dyDescent="0.15">
      <c r="A63" s="25" t="s">
        <v>104</v>
      </c>
    </row>
    <row r="64" spans="1:8" s="25" customFormat="1" ht="18" customHeight="1" x14ac:dyDescent="0.15">
      <c r="A64" s="25" t="s">
        <v>105</v>
      </c>
    </row>
    <row r="65" spans="1:7" s="25" customFormat="1" ht="18" customHeight="1" x14ac:dyDescent="0.15"/>
    <row r="66" spans="1:7" s="25" customFormat="1" ht="18" customHeight="1" x14ac:dyDescent="0.15">
      <c r="A66" s="25" t="s">
        <v>106</v>
      </c>
    </row>
    <row r="67" spans="1:7" s="25" customFormat="1" ht="13.2" x14ac:dyDescent="0.25">
      <c r="A67" s="25" t="s">
        <v>107</v>
      </c>
      <c r="E67" s="549"/>
      <c r="F67" s="549"/>
      <c r="G67" s="549"/>
    </row>
    <row r="68" spans="1:7" ht="12.75" customHeight="1" x14ac:dyDescent="0.25">
      <c r="E68" s="545" t="s">
        <v>93</v>
      </c>
      <c r="F68" s="545"/>
      <c r="G68" s="545"/>
    </row>
    <row r="69" spans="1:7" ht="13.2" x14ac:dyDescent="0.25">
      <c r="E69" s="544"/>
      <c r="F69" s="544"/>
      <c r="G69" s="544"/>
    </row>
    <row r="70" spans="1:7" ht="12.75" customHeight="1" x14ac:dyDescent="0.25">
      <c r="E70" s="545" t="s">
        <v>95</v>
      </c>
      <c r="F70" s="545"/>
      <c r="G70" s="545"/>
    </row>
    <row r="71" spans="1:7" ht="13.2" x14ac:dyDescent="0.25">
      <c r="E71" s="544"/>
      <c r="F71" s="544"/>
      <c r="G71" s="544"/>
    </row>
    <row r="72" spans="1:7" ht="12.75" customHeight="1" x14ac:dyDescent="0.25">
      <c r="A72" s="25" t="s">
        <v>394</v>
      </c>
      <c r="E72" s="545" t="s">
        <v>108</v>
      </c>
      <c r="F72" s="545"/>
      <c r="G72" s="545"/>
    </row>
    <row r="74" spans="1:7" ht="18" customHeight="1" x14ac:dyDescent="0.25">
      <c r="B74" s="25"/>
    </row>
  </sheetData>
  <sheetProtection password="DB4F" sheet="1"/>
  <mergeCells count="23">
    <mergeCell ref="A15:G15"/>
    <mergeCell ref="A34:B34"/>
    <mergeCell ref="A3:G3"/>
    <mergeCell ref="A7:G7"/>
    <mergeCell ref="A9:G9"/>
    <mergeCell ref="A11:G11"/>
    <mergeCell ref="A13:G13"/>
    <mergeCell ref="E71:G71"/>
    <mergeCell ref="E72:G72"/>
    <mergeCell ref="A17:G17"/>
    <mergeCell ref="A45:G45"/>
    <mergeCell ref="A57:D57"/>
    <mergeCell ref="E67:G67"/>
    <mergeCell ref="E68:G68"/>
    <mergeCell ref="E69:G69"/>
    <mergeCell ref="E70:G70"/>
    <mergeCell ref="A36:B36"/>
    <mergeCell ref="C36:E36"/>
    <mergeCell ref="A38:G38"/>
    <mergeCell ref="C40:D40"/>
    <mergeCell ref="C42:D42"/>
    <mergeCell ref="A44:G44"/>
    <mergeCell ref="A58:G61"/>
  </mergeCells>
  <pageMargins left="0" right="0" top="0" bottom="0.25" header="0.3" footer="0.3"/>
  <pageSetup paperSize="5" scale="98"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zoomScaleNormal="100" workbookViewId="0">
      <selection activeCell="A41" sqref="A41:XFD41"/>
    </sheetView>
  </sheetViews>
  <sheetFormatPr defaultRowHeight="13.2" x14ac:dyDescent="0.25"/>
  <cols>
    <col min="2" max="2" width="39.109375" customWidth="1"/>
    <col min="3" max="3" width="15.6640625" customWidth="1"/>
    <col min="4" max="4" width="8" customWidth="1"/>
    <col min="5" max="5" width="11.44140625" customWidth="1"/>
    <col min="6" max="6" width="12" customWidth="1"/>
    <col min="7" max="7" width="12.5546875" customWidth="1"/>
    <col min="8" max="8" width="12.33203125" customWidth="1"/>
    <col min="9" max="9" width="12" bestFit="1" customWidth="1"/>
    <col min="10" max="10" width="12.33203125" customWidth="1"/>
    <col min="12" max="12" width="11.44140625" customWidth="1"/>
    <col min="13" max="13" width="10.44140625" customWidth="1"/>
    <col min="14" max="14" width="12.33203125" customWidth="1"/>
    <col min="15" max="15" width="11.6640625" customWidth="1"/>
    <col min="16" max="16" width="10.109375" customWidth="1"/>
  </cols>
  <sheetData>
    <row r="1" spans="1:16" x14ac:dyDescent="0.25">
      <c r="A1" s="348">
        <f>Jurrat!G5</f>
        <v>2011</v>
      </c>
      <c r="B1" s="347" t="s">
        <v>157</v>
      </c>
      <c r="C1" s="579" t="str">
        <f>Jurrat!A9</f>
        <v>Lucas County Mutual Insurance Association</v>
      </c>
      <c r="D1" s="579"/>
      <c r="E1" s="579"/>
      <c r="F1" s="579"/>
      <c r="G1" s="579"/>
      <c r="H1" s="48"/>
    </row>
    <row r="2" spans="1:16" ht="15.6" x14ac:dyDescent="0.3">
      <c r="B2" s="561" t="s">
        <v>493</v>
      </c>
      <c r="C2" s="561"/>
      <c r="D2" s="561"/>
      <c r="E2" s="561"/>
      <c r="F2" s="561"/>
      <c r="G2" s="561"/>
      <c r="H2" s="561"/>
      <c r="I2" s="561"/>
      <c r="J2" s="561"/>
      <c r="K2" s="561"/>
      <c r="L2" s="561"/>
      <c r="M2" s="561"/>
      <c r="N2" s="561"/>
      <c r="O2" s="561"/>
      <c r="P2" s="435"/>
    </row>
    <row r="3" spans="1:16" x14ac:dyDescent="0.25">
      <c r="B3" s="580" t="s">
        <v>424</v>
      </c>
      <c r="C3" s="580"/>
      <c r="D3" s="580"/>
      <c r="E3" s="580"/>
      <c r="F3" s="580"/>
      <c r="G3" s="580"/>
      <c r="H3" s="580"/>
      <c r="I3" s="580"/>
      <c r="J3" s="580"/>
      <c r="K3" s="580"/>
      <c r="L3" s="580"/>
      <c r="M3" s="580"/>
      <c r="N3" s="580"/>
      <c r="O3" s="580"/>
    </row>
    <row r="4" spans="1:16" ht="13.8" thickBot="1" x14ac:dyDescent="0.3">
      <c r="B4" s="540" t="s">
        <v>519</v>
      </c>
      <c r="C4" s="540"/>
      <c r="D4" s="540"/>
      <c r="E4" s="540"/>
      <c r="F4" s="540"/>
      <c r="G4" s="540"/>
      <c r="H4" s="540"/>
      <c r="I4" s="540"/>
      <c r="J4" s="540"/>
      <c r="K4" s="540"/>
      <c r="L4" s="540"/>
      <c r="M4" s="540"/>
      <c r="N4" s="540"/>
      <c r="O4" s="540"/>
    </row>
    <row r="5" spans="1:16" x14ac:dyDescent="0.25">
      <c r="A5" s="408">
        <v>1</v>
      </c>
      <c r="B5" s="49">
        <v>2</v>
      </c>
      <c r="C5" s="50">
        <v>3</v>
      </c>
      <c r="D5" s="49">
        <v>4</v>
      </c>
      <c r="E5" s="51">
        <v>5</v>
      </c>
      <c r="F5" s="49">
        <v>6</v>
      </c>
      <c r="G5" s="52">
        <v>7</v>
      </c>
      <c r="H5" s="49">
        <v>8</v>
      </c>
      <c r="I5" s="581"/>
      <c r="J5" s="582"/>
      <c r="K5" s="582"/>
      <c r="L5" s="49">
        <v>12</v>
      </c>
      <c r="M5" s="49">
        <v>13</v>
      </c>
      <c r="N5" s="49">
        <v>14</v>
      </c>
      <c r="O5" s="50">
        <v>15</v>
      </c>
      <c r="P5" s="49">
        <v>16</v>
      </c>
    </row>
    <row r="6" spans="1:16" x14ac:dyDescent="0.25">
      <c r="A6" s="53"/>
      <c r="B6" s="54" t="s">
        <v>39</v>
      </c>
      <c r="C6" s="55"/>
      <c r="D6" s="55"/>
      <c r="E6" s="55"/>
      <c r="F6" s="55"/>
      <c r="G6" s="55"/>
      <c r="H6" s="55"/>
      <c r="I6" s="583" t="s">
        <v>158</v>
      </c>
      <c r="J6" s="584"/>
      <c r="K6" s="583"/>
      <c r="L6" s="55"/>
      <c r="M6" s="55"/>
      <c r="N6" s="54" t="s">
        <v>159</v>
      </c>
      <c r="O6" s="55"/>
      <c r="P6" s="151"/>
    </row>
    <row r="7" spans="1:16" x14ac:dyDescent="0.25">
      <c r="A7" s="53"/>
      <c r="B7" s="56"/>
      <c r="C7" s="53"/>
      <c r="D7" s="53"/>
      <c r="E7" s="53"/>
      <c r="F7" s="53"/>
      <c r="G7" s="53"/>
      <c r="H7" s="53"/>
      <c r="I7" s="54">
        <v>9</v>
      </c>
      <c r="J7" s="57">
        <v>10</v>
      </c>
      <c r="K7" s="54">
        <v>11</v>
      </c>
      <c r="L7" s="53"/>
      <c r="M7" s="53"/>
      <c r="N7" s="54" t="s">
        <v>160</v>
      </c>
      <c r="O7" s="53"/>
      <c r="P7" s="152"/>
    </row>
    <row r="8" spans="1:16" x14ac:dyDescent="0.25">
      <c r="A8" s="53"/>
      <c r="B8" s="56"/>
      <c r="C8" s="53"/>
      <c r="D8" s="53"/>
      <c r="E8" s="53"/>
      <c r="F8" s="53"/>
      <c r="G8" s="53"/>
      <c r="H8" s="53"/>
      <c r="I8" s="53"/>
      <c r="J8" s="53"/>
      <c r="K8" s="53"/>
      <c r="L8" s="54" t="s">
        <v>161</v>
      </c>
      <c r="M8" s="54" t="s">
        <v>162</v>
      </c>
      <c r="N8" s="54" t="s">
        <v>163</v>
      </c>
      <c r="O8" s="55"/>
      <c r="P8" s="152"/>
    </row>
    <row r="9" spans="1:16" x14ac:dyDescent="0.25">
      <c r="A9" s="53"/>
      <c r="B9" s="56"/>
      <c r="C9" s="53"/>
      <c r="D9" s="53"/>
      <c r="E9" s="53"/>
      <c r="F9" s="53"/>
      <c r="G9" s="53"/>
      <c r="H9" s="53"/>
      <c r="I9" s="56"/>
      <c r="J9" s="54" t="s">
        <v>164</v>
      </c>
      <c r="K9" s="54"/>
      <c r="L9" s="54" t="s">
        <v>165</v>
      </c>
      <c r="M9" s="54" t="s">
        <v>165</v>
      </c>
      <c r="N9" s="54" t="s">
        <v>166</v>
      </c>
      <c r="O9" s="55"/>
      <c r="P9" s="152"/>
    </row>
    <row r="10" spans="1:16" x14ac:dyDescent="0.25">
      <c r="A10" s="53"/>
      <c r="B10" s="54"/>
      <c r="C10" s="55"/>
      <c r="D10" s="55"/>
      <c r="E10" s="55"/>
      <c r="F10" s="55"/>
      <c r="G10" s="55"/>
      <c r="H10" s="55"/>
      <c r="I10" s="54"/>
      <c r="J10" s="54" t="s">
        <v>167</v>
      </c>
      <c r="K10" s="54" t="s">
        <v>168</v>
      </c>
      <c r="L10" s="54" t="s">
        <v>169</v>
      </c>
      <c r="M10" s="54" t="s">
        <v>169</v>
      </c>
      <c r="N10" s="54" t="s">
        <v>170</v>
      </c>
      <c r="O10" s="55"/>
      <c r="P10" s="152"/>
    </row>
    <row r="11" spans="1:16" x14ac:dyDescent="0.25">
      <c r="A11" s="53"/>
      <c r="B11" s="54"/>
      <c r="C11" s="55"/>
      <c r="D11" s="55"/>
      <c r="E11" s="55"/>
      <c r="F11" s="55"/>
      <c r="G11" s="54" t="s">
        <v>171</v>
      </c>
      <c r="H11" s="54" t="s">
        <v>172</v>
      </c>
      <c r="I11" s="54"/>
      <c r="J11" s="54" t="s">
        <v>173</v>
      </c>
      <c r="K11" s="54" t="s">
        <v>174</v>
      </c>
      <c r="L11" s="54" t="s">
        <v>175</v>
      </c>
      <c r="M11" s="54" t="s">
        <v>175</v>
      </c>
      <c r="N11" s="54" t="s">
        <v>176</v>
      </c>
      <c r="O11" s="55"/>
      <c r="P11" s="152"/>
    </row>
    <row r="12" spans="1:16" x14ac:dyDescent="0.25">
      <c r="A12" s="55"/>
      <c r="B12" s="54" t="s">
        <v>177</v>
      </c>
      <c r="C12" s="55"/>
      <c r="D12" s="54" t="s">
        <v>178</v>
      </c>
      <c r="E12" s="55"/>
      <c r="F12" s="55"/>
      <c r="G12" s="54" t="s">
        <v>179</v>
      </c>
      <c r="H12" s="54" t="s">
        <v>180</v>
      </c>
      <c r="I12" s="54" t="s">
        <v>181</v>
      </c>
      <c r="J12" s="54" t="s">
        <v>182</v>
      </c>
      <c r="K12" s="54" t="s">
        <v>183</v>
      </c>
      <c r="L12" s="54" t="s">
        <v>184</v>
      </c>
      <c r="M12" s="54" t="s">
        <v>183</v>
      </c>
      <c r="N12" s="54" t="s">
        <v>185</v>
      </c>
      <c r="O12" s="54" t="s">
        <v>186</v>
      </c>
      <c r="P12" s="54" t="s">
        <v>224</v>
      </c>
    </row>
    <row r="13" spans="1:16" x14ac:dyDescent="0.25">
      <c r="A13" s="58" t="s">
        <v>187</v>
      </c>
      <c r="B13" s="58" t="s">
        <v>188</v>
      </c>
      <c r="C13" s="59" t="s">
        <v>189</v>
      </c>
      <c r="D13" s="58" t="s">
        <v>190</v>
      </c>
      <c r="E13" s="58" t="s">
        <v>191</v>
      </c>
      <c r="F13" s="58" t="s">
        <v>192</v>
      </c>
      <c r="G13" s="58" t="s">
        <v>193</v>
      </c>
      <c r="H13" s="58" t="s">
        <v>13</v>
      </c>
      <c r="I13" s="58" t="s">
        <v>194</v>
      </c>
      <c r="J13" s="58" t="s">
        <v>195</v>
      </c>
      <c r="K13" s="58" t="s">
        <v>196</v>
      </c>
      <c r="L13" s="58" t="s">
        <v>197</v>
      </c>
      <c r="M13" s="58" t="s">
        <v>196</v>
      </c>
      <c r="N13" s="58" t="s">
        <v>198</v>
      </c>
      <c r="O13" s="58" t="s">
        <v>178</v>
      </c>
      <c r="P13" s="58" t="s">
        <v>225</v>
      </c>
    </row>
    <row r="14" spans="1:16" x14ac:dyDescent="0.25">
      <c r="A14" s="47"/>
      <c r="B14" s="60"/>
      <c r="C14" s="60"/>
      <c r="D14" s="61"/>
      <c r="E14" s="62"/>
      <c r="F14" s="62"/>
      <c r="G14" s="63">
        <v>0</v>
      </c>
      <c r="H14" s="64">
        <v>0</v>
      </c>
      <c r="I14" s="65"/>
      <c r="J14" s="66"/>
      <c r="K14" s="64"/>
      <c r="L14" s="67" t="str">
        <f>IF(G14&gt;H14,G14-H14,"")</f>
        <v/>
      </c>
      <c r="M14" s="68" t="str">
        <f>IF(H14&gt;G14,H14-G14,"")</f>
        <v/>
      </c>
      <c r="N14" s="69"/>
      <c r="O14" s="70"/>
      <c r="P14" s="153"/>
    </row>
    <row r="15" spans="1:16" x14ac:dyDescent="0.25">
      <c r="A15" s="71"/>
      <c r="B15" s="72"/>
      <c r="C15" s="72"/>
      <c r="D15" s="61"/>
      <c r="E15" s="73"/>
      <c r="F15" s="73"/>
      <c r="G15" s="73"/>
      <c r="H15" s="74"/>
      <c r="I15" s="75"/>
      <c r="J15" s="76"/>
      <c r="K15" s="74"/>
      <c r="L15" s="77" t="str">
        <f>IF(G15&gt;H15,G15-H15,"")</f>
        <v/>
      </c>
      <c r="M15" s="78" t="str">
        <f>IF(H15&gt;G15,H15-G15,"")</f>
        <v/>
      </c>
      <c r="N15" s="74"/>
      <c r="O15" s="79"/>
      <c r="P15" s="154"/>
    </row>
    <row r="16" spans="1:16" x14ac:dyDescent="0.25">
      <c r="A16" s="80"/>
      <c r="B16" s="72"/>
      <c r="C16" s="72"/>
      <c r="D16" s="61"/>
      <c r="E16" s="73"/>
      <c r="F16" s="73"/>
      <c r="G16" s="73"/>
      <c r="H16" s="74"/>
      <c r="I16" s="75"/>
      <c r="J16" s="81"/>
      <c r="K16" s="74"/>
      <c r="L16" s="77" t="str">
        <f t="shared" ref="L16:L26" si="0">IF(G16&gt;H16,G16-H16,"")</f>
        <v/>
      </c>
      <c r="M16" s="78" t="str">
        <f t="shared" ref="M16:M26" si="1">IF(H16&gt;G16,H16-G16,"")</f>
        <v/>
      </c>
      <c r="N16" s="74"/>
      <c r="O16" s="79"/>
      <c r="P16" s="154"/>
    </row>
    <row r="17" spans="1:16" x14ac:dyDescent="0.25">
      <c r="A17" s="80"/>
      <c r="B17" s="72"/>
      <c r="C17" s="72"/>
      <c r="D17" s="61"/>
      <c r="E17" s="73"/>
      <c r="F17" s="73"/>
      <c r="G17" s="73"/>
      <c r="H17" s="74"/>
      <c r="I17" s="75"/>
      <c r="J17" s="81"/>
      <c r="K17" s="74"/>
      <c r="L17" s="77" t="str">
        <f t="shared" si="0"/>
        <v/>
      </c>
      <c r="M17" s="78" t="str">
        <f t="shared" si="1"/>
        <v/>
      </c>
      <c r="N17" s="74"/>
      <c r="O17" s="79"/>
      <c r="P17" s="154"/>
    </row>
    <row r="18" spans="1:16" x14ac:dyDescent="0.25">
      <c r="A18" s="80"/>
      <c r="B18" s="72"/>
      <c r="C18" s="72"/>
      <c r="D18" s="61"/>
      <c r="E18" s="73"/>
      <c r="F18" s="73"/>
      <c r="G18" s="73"/>
      <c r="H18" s="74"/>
      <c r="I18" s="75"/>
      <c r="J18" s="81"/>
      <c r="K18" s="74"/>
      <c r="L18" s="77" t="str">
        <f>IF(G18&gt;H18,G18-H18,"")</f>
        <v/>
      </c>
      <c r="M18" s="78" t="str">
        <f>IF(H18&gt;G18,H18-G18,"")</f>
        <v/>
      </c>
      <c r="N18" s="74"/>
      <c r="O18" s="79"/>
      <c r="P18" s="154"/>
    </row>
    <row r="19" spans="1:16" x14ac:dyDescent="0.25">
      <c r="A19" s="80"/>
      <c r="B19" s="72"/>
      <c r="C19" s="72"/>
      <c r="D19" s="61"/>
      <c r="E19" s="73"/>
      <c r="F19" s="73"/>
      <c r="G19" s="73"/>
      <c r="H19" s="74"/>
      <c r="I19" s="75"/>
      <c r="J19" s="81"/>
      <c r="K19" s="74"/>
      <c r="L19" s="77" t="str">
        <f>IF(G19&gt;H19,G19-H19,"")</f>
        <v/>
      </c>
      <c r="M19" s="78" t="str">
        <f>IF(H19&gt;G19,H19-G19,"")</f>
        <v/>
      </c>
      <c r="N19" s="74"/>
      <c r="O19" s="79"/>
      <c r="P19" s="154"/>
    </row>
    <row r="20" spans="1:16" x14ac:dyDescent="0.25">
      <c r="A20" s="80"/>
      <c r="B20" s="72"/>
      <c r="C20" s="72"/>
      <c r="D20" s="61"/>
      <c r="E20" s="73"/>
      <c r="F20" s="73"/>
      <c r="G20" s="73"/>
      <c r="H20" s="74"/>
      <c r="I20" s="75"/>
      <c r="J20" s="76"/>
      <c r="K20" s="74"/>
      <c r="L20" s="77" t="str">
        <f>IF(G20&gt;H20,G20-H20,"")</f>
        <v/>
      </c>
      <c r="M20" s="78" t="str">
        <f>IF(H20&gt;G20,H20-G20,"")</f>
        <v/>
      </c>
      <c r="N20" s="74"/>
      <c r="O20" s="79"/>
      <c r="P20" s="154"/>
    </row>
    <row r="21" spans="1:16" x14ac:dyDescent="0.25">
      <c r="A21" s="82"/>
      <c r="B21" s="83"/>
      <c r="C21" s="83"/>
      <c r="D21" s="61"/>
      <c r="E21" s="63"/>
      <c r="F21" s="63"/>
      <c r="G21" s="84"/>
      <c r="H21" s="85"/>
      <c r="I21" s="86"/>
      <c r="J21" s="81"/>
      <c r="K21" s="85"/>
      <c r="L21" s="77" t="str">
        <f>IF(G21&gt;H21,G21-H21,"")</f>
        <v/>
      </c>
      <c r="M21" s="78" t="str">
        <f>IF(H21&gt;G21,H21-G21,"")</f>
        <v/>
      </c>
      <c r="N21" s="74"/>
      <c r="O21" s="87"/>
      <c r="P21" s="155"/>
    </row>
    <row r="22" spans="1:16" x14ac:dyDescent="0.25">
      <c r="A22" s="80"/>
      <c r="B22" s="72"/>
      <c r="C22" s="72"/>
      <c r="D22" s="61"/>
      <c r="E22" s="73"/>
      <c r="F22" s="73"/>
      <c r="G22" s="88"/>
      <c r="H22" s="74"/>
      <c r="I22" s="75"/>
      <c r="J22" s="81"/>
      <c r="K22" s="74"/>
      <c r="L22" s="77" t="str">
        <f t="shared" si="0"/>
        <v/>
      </c>
      <c r="M22" s="78" t="str">
        <f t="shared" si="1"/>
        <v/>
      </c>
      <c r="N22" s="74"/>
      <c r="O22" s="79"/>
      <c r="P22" s="154"/>
    </row>
    <row r="23" spans="1:16" x14ac:dyDescent="0.25">
      <c r="A23" s="80"/>
      <c r="B23" s="72"/>
      <c r="C23" s="72"/>
      <c r="D23" s="61"/>
      <c r="E23" s="73"/>
      <c r="F23" s="73"/>
      <c r="G23" s="88"/>
      <c r="H23" s="89"/>
      <c r="I23" s="75"/>
      <c r="J23" s="81"/>
      <c r="K23" s="74"/>
      <c r="L23" s="77" t="str">
        <f t="shared" si="0"/>
        <v/>
      </c>
      <c r="M23" s="78" t="str">
        <f t="shared" si="1"/>
        <v/>
      </c>
      <c r="N23" s="74"/>
      <c r="O23" s="79"/>
      <c r="P23" s="154"/>
    </row>
    <row r="24" spans="1:16" x14ac:dyDescent="0.25">
      <c r="A24" s="82"/>
      <c r="B24" s="83"/>
      <c r="C24" s="83"/>
      <c r="D24" s="61"/>
      <c r="E24" s="63"/>
      <c r="F24" s="63"/>
      <c r="G24" s="63"/>
      <c r="H24" s="74"/>
      <c r="I24" s="86"/>
      <c r="J24" s="81"/>
      <c r="K24" s="90"/>
      <c r="L24" s="77" t="str">
        <f t="shared" si="0"/>
        <v/>
      </c>
      <c r="M24" s="78" t="str">
        <f t="shared" si="1"/>
        <v/>
      </c>
      <c r="N24" s="74"/>
      <c r="O24" s="87"/>
      <c r="P24" s="155"/>
    </row>
    <row r="25" spans="1:16" x14ac:dyDescent="0.25">
      <c r="A25" s="80"/>
      <c r="B25" s="72"/>
      <c r="C25" s="72"/>
      <c r="D25" s="61"/>
      <c r="E25" s="88"/>
      <c r="F25" s="88"/>
      <c r="G25" s="88"/>
      <c r="H25" s="74"/>
      <c r="I25" s="75"/>
      <c r="J25" s="81"/>
      <c r="K25" s="91"/>
      <c r="L25" s="77" t="str">
        <f t="shared" si="0"/>
        <v/>
      </c>
      <c r="M25" s="78" t="str">
        <f t="shared" si="1"/>
        <v/>
      </c>
      <c r="N25" s="74"/>
      <c r="O25" s="79"/>
      <c r="P25" s="154"/>
    </row>
    <row r="26" spans="1:16" x14ac:dyDescent="0.25">
      <c r="A26" s="82"/>
      <c r="B26" s="83"/>
      <c r="C26" s="83"/>
      <c r="D26" s="61"/>
      <c r="E26" s="84"/>
      <c r="F26" s="84"/>
      <c r="G26" s="84"/>
      <c r="H26" s="74"/>
      <c r="I26" s="86"/>
      <c r="J26" s="81"/>
      <c r="K26" s="91"/>
      <c r="L26" s="77" t="str">
        <f t="shared" si="0"/>
        <v/>
      </c>
      <c r="M26" s="78" t="str">
        <f t="shared" si="1"/>
        <v/>
      </c>
      <c r="N26" s="74"/>
      <c r="O26" s="87"/>
      <c r="P26" s="155"/>
    </row>
    <row r="27" spans="1:16" ht="13.8" thickBot="1" x14ac:dyDescent="0.3">
      <c r="A27" s="501"/>
      <c r="B27" s="502" t="s">
        <v>535</v>
      </c>
      <c r="C27" s="503"/>
      <c r="D27" s="504"/>
      <c r="E27" s="505"/>
      <c r="F27" s="505"/>
      <c r="G27" s="505"/>
      <c r="H27" s="77"/>
      <c r="I27" s="506"/>
      <c r="J27" s="507"/>
      <c r="K27" s="508"/>
      <c r="L27" s="77" t="str">
        <f>IF(G27&gt;H27,G27-H27,"")</f>
        <v/>
      </c>
      <c r="M27" s="78" t="str">
        <f>IF(H27&gt;G27,H27-G27,"")</f>
        <v/>
      </c>
      <c r="N27" s="77"/>
      <c r="O27" s="509"/>
      <c r="P27" s="510"/>
    </row>
    <row r="28" spans="1:16" ht="13.8" thickBot="1" x14ac:dyDescent="0.3">
      <c r="A28" s="97" t="s">
        <v>139</v>
      </c>
      <c r="B28" s="98" t="s">
        <v>494</v>
      </c>
      <c r="C28" s="97" t="s">
        <v>139</v>
      </c>
      <c r="D28" s="99" t="s">
        <v>139</v>
      </c>
      <c r="E28" s="100">
        <f>SUM(E14:E27)</f>
        <v>0</v>
      </c>
      <c r="F28" s="100">
        <f>SUM(F14:F27)</f>
        <v>0</v>
      </c>
      <c r="G28" s="100">
        <f>SUM(G14:G27)</f>
        <v>0</v>
      </c>
      <c r="H28" s="100">
        <f>SUM(H14:H27)</f>
        <v>0</v>
      </c>
      <c r="I28" s="97" t="s">
        <v>139</v>
      </c>
      <c r="J28" s="100">
        <f>SUM(J14:J27)</f>
        <v>0</v>
      </c>
      <c r="K28" s="100">
        <f>SUM(K14:K27)</f>
        <v>0</v>
      </c>
      <c r="L28" s="101">
        <f>SUM(L14:L27)</f>
        <v>0</v>
      </c>
      <c r="M28" s="102">
        <f>SUM(M14:M27)</f>
        <v>0</v>
      </c>
      <c r="N28" s="103">
        <f>SUM(N14:N27)</f>
        <v>0</v>
      </c>
      <c r="O28" s="97" t="s">
        <v>139</v>
      </c>
      <c r="P28" s="97" t="s">
        <v>139</v>
      </c>
    </row>
    <row r="29" spans="1:16" x14ac:dyDescent="0.25">
      <c r="A29" s="48" t="s">
        <v>200</v>
      </c>
      <c r="B29" s="104"/>
      <c r="C29" s="105"/>
      <c r="D29" s="106"/>
      <c r="E29" s="107"/>
      <c r="F29" s="107"/>
      <c r="G29" s="107"/>
      <c r="H29" s="107"/>
      <c r="I29" s="105"/>
      <c r="J29" s="107"/>
      <c r="K29" s="107"/>
      <c r="L29" s="107"/>
      <c r="M29" s="108"/>
      <c r="N29" s="108"/>
      <c r="O29" s="105"/>
      <c r="P29" s="105"/>
    </row>
    <row r="30" spans="1:16" x14ac:dyDescent="0.25">
      <c r="H30" s="48"/>
      <c r="J30" s="48"/>
      <c r="L30" s="48"/>
      <c r="M30" s="48"/>
      <c r="N30" s="48"/>
      <c r="P30" s="48"/>
    </row>
    <row r="31" spans="1:16" x14ac:dyDescent="0.25">
      <c r="B31" s="580" t="s">
        <v>425</v>
      </c>
      <c r="C31" s="580"/>
      <c r="D31" s="580"/>
      <c r="E31" s="580"/>
      <c r="F31" s="580"/>
      <c r="G31" s="580"/>
      <c r="H31" s="580"/>
      <c r="I31" s="580"/>
      <c r="J31" s="580"/>
      <c r="K31" s="580"/>
      <c r="L31" s="580"/>
      <c r="M31" s="580"/>
      <c r="N31" s="580"/>
      <c r="O31" s="580"/>
      <c r="P31" s="48"/>
    </row>
    <row r="32" spans="1:16" ht="13.8" thickBot="1" x14ac:dyDescent="0.3">
      <c r="B32" s="585" t="s">
        <v>497</v>
      </c>
      <c r="C32" s="585"/>
      <c r="D32" s="585"/>
      <c r="E32" s="585"/>
      <c r="F32" s="585"/>
      <c r="G32" s="585"/>
      <c r="H32" s="585"/>
      <c r="I32" s="585"/>
      <c r="J32" s="585"/>
      <c r="K32" s="585"/>
      <c r="L32" s="585"/>
      <c r="M32" s="585"/>
      <c r="N32" s="585"/>
      <c r="O32" s="585"/>
    </row>
    <row r="33" spans="1:16" x14ac:dyDescent="0.25">
      <c r="A33" s="408">
        <v>1</v>
      </c>
      <c r="B33" s="52">
        <v>2</v>
      </c>
      <c r="C33" s="49">
        <v>3</v>
      </c>
      <c r="D33" s="49">
        <v>4</v>
      </c>
      <c r="E33" s="49">
        <v>5</v>
      </c>
      <c r="F33" s="109">
        <v>6</v>
      </c>
      <c r="G33" s="52">
        <v>7</v>
      </c>
      <c r="H33" s="49">
        <v>8</v>
      </c>
      <c r="I33" s="52">
        <v>9</v>
      </c>
      <c r="J33" s="49">
        <v>10</v>
      </c>
      <c r="K33" s="52"/>
      <c r="L33" s="51"/>
      <c r="M33" s="52">
        <v>13</v>
      </c>
      <c r="N33" s="49">
        <v>14</v>
      </c>
      <c r="P33" s="48"/>
    </row>
    <row r="34" spans="1:16" x14ac:dyDescent="0.25">
      <c r="A34" s="53"/>
      <c r="B34" s="110" t="s">
        <v>39</v>
      </c>
      <c r="C34" s="53"/>
      <c r="D34" s="53"/>
      <c r="E34" s="53"/>
      <c r="F34" s="111"/>
      <c r="H34" s="54" t="s">
        <v>181</v>
      </c>
      <c r="J34" s="53"/>
      <c r="K34" s="586" t="s">
        <v>201</v>
      </c>
      <c r="L34" s="587"/>
      <c r="N34" s="53"/>
    </row>
    <row r="35" spans="1:16" x14ac:dyDescent="0.25">
      <c r="A35" s="53"/>
      <c r="C35" s="53"/>
      <c r="D35" s="53"/>
      <c r="E35" s="53"/>
      <c r="F35" s="111"/>
      <c r="H35" s="54" t="s">
        <v>202</v>
      </c>
      <c r="I35" s="110"/>
      <c r="J35" s="53"/>
      <c r="K35" s="410">
        <v>11</v>
      </c>
      <c r="L35" s="411">
        <v>12</v>
      </c>
      <c r="N35" s="53"/>
    </row>
    <row r="36" spans="1:16" x14ac:dyDescent="0.25">
      <c r="A36" s="53"/>
      <c r="C36" s="53"/>
      <c r="D36" s="53"/>
      <c r="E36" s="53"/>
      <c r="F36" s="112" t="s">
        <v>191</v>
      </c>
      <c r="H36" s="54" t="s">
        <v>203</v>
      </c>
      <c r="I36" s="110" t="s">
        <v>204</v>
      </c>
      <c r="J36" s="53"/>
      <c r="L36" s="54" t="s">
        <v>201</v>
      </c>
      <c r="M36" s="110" t="s">
        <v>205</v>
      </c>
      <c r="N36" s="54" t="s">
        <v>206</v>
      </c>
    </row>
    <row r="37" spans="1:16" x14ac:dyDescent="0.25">
      <c r="A37" s="53"/>
      <c r="B37" s="110"/>
      <c r="C37" s="53"/>
      <c r="D37" s="53"/>
      <c r="E37" s="54" t="s">
        <v>207</v>
      </c>
      <c r="F37" s="112" t="s">
        <v>202</v>
      </c>
      <c r="G37" s="113"/>
      <c r="H37" s="113" t="s">
        <v>208</v>
      </c>
      <c r="I37" s="110" t="s">
        <v>209</v>
      </c>
      <c r="J37" s="53"/>
      <c r="K37" s="110" t="s">
        <v>210</v>
      </c>
      <c r="L37" s="54" t="s">
        <v>211</v>
      </c>
      <c r="M37" s="110" t="s">
        <v>212</v>
      </c>
      <c r="N37" s="54" t="s">
        <v>213</v>
      </c>
    </row>
    <row r="38" spans="1:16" x14ac:dyDescent="0.25">
      <c r="A38" s="53"/>
      <c r="B38" s="110" t="s">
        <v>214</v>
      </c>
      <c r="C38" s="53"/>
      <c r="D38" s="54" t="s">
        <v>178</v>
      </c>
      <c r="E38" s="54" t="s">
        <v>215</v>
      </c>
      <c r="F38" s="112" t="s">
        <v>216</v>
      </c>
      <c r="G38" s="113"/>
      <c r="H38" s="113" t="s">
        <v>217</v>
      </c>
      <c r="I38" s="110" t="s">
        <v>180</v>
      </c>
      <c r="J38" s="53"/>
      <c r="K38" s="110" t="s">
        <v>184</v>
      </c>
      <c r="L38" s="54" t="s">
        <v>218</v>
      </c>
      <c r="M38" s="110" t="s">
        <v>219</v>
      </c>
      <c r="N38" s="54" t="s">
        <v>220</v>
      </c>
    </row>
    <row r="39" spans="1:16" ht="13.8" thickBot="1" x14ac:dyDescent="0.3">
      <c r="A39" s="114" t="s">
        <v>187</v>
      </c>
      <c r="B39" s="115" t="s">
        <v>405</v>
      </c>
      <c r="C39" s="116" t="s">
        <v>189</v>
      </c>
      <c r="D39" s="114" t="s">
        <v>190</v>
      </c>
      <c r="E39" s="114" t="s">
        <v>221</v>
      </c>
      <c r="F39" s="117" t="s">
        <v>222</v>
      </c>
      <c r="G39" s="113" t="s">
        <v>219</v>
      </c>
      <c r="H39" s="114" t="s">
        <v>175</v>
      </c>
      <c r="I39" s="110" t="s">
        <v>13</v>
      </c>
      <c r="J39" s="114" t="s">
        <v>192</v>
      </c>
      <c r="K39" s="115" t="s">
        <v>196</v>
      </c>
      <c r="L39" s="118" t="s">
        <v>460</v>
      </c>
      <c r="M39" s="115" t="s">
        <v>223</v>
      </c>
      <c r="N39" s="114" t="s">
        <v>223</v>
      </c>
    </row>
    <row r="40" spans="1:16" x14ac:dyDescent="0.25">
      <c r="A40" s="119"/>
      <c r="B40" s="120"/>
      <c r="C40" s="121"/>
      <c r="D40" s="122"/>
      <c r="E40" s="123"/>
      <c r="F40" s="124"/>
      <c r="G40" s="125"/>
      <c r="H40" s="126"/>
      <c r="I40" s="125"/>
      <c r="J40" s="127"/>
      <c r="K40" s="125"/>
      <c r="L40" s="128"/>
      <c r="M40" s="125"/>
      <c r="N40" s="127"/>
    </row>
    <row r="41" spans="1:16" x14ac:dyDescent="0.25">
      <c r="A41" s="129"/>
      <c r="B41" s="130"/>
      <c r="C41" s="131"/>
      <c r="D41" s="132"/>
      <c r="E41" s="133"/>
      <c r="F41" s="134"/>
      <c r="G41" s="135"/>
      <c r="H41" s="136"/>
      <c r="I41" s="135"/>
      <c r="J41" s="74"/>
      <c r="K41" s="135"/>
      <c r="L41" s="85"/>
      <c r="M41" s="135"/>
      <c r="N41" s="74"/>
    </row>
    <row r="42" spans="1:16" x14ac:dyDescent="0.25">
      <c r="A42" s="137"/>
      <c r="B42" s="138"/>
      <c r="C42" s="139"/>
      <c r="D42" s="140"/>
      <c r="E42" s="141"/>
      <c r="F42" s="142"/>
      <c r="G42" s="143"/>
      <c r="H42" s="144"/>
      <c r="I42" s="143"/>
      <c r="J42" s="85"/>
      <c r="K42" s="143"/>
      <c r="L42" s="74"/>
      <c r="M42" s="143"/>
      <c r="N42" s="85"/>
    </row>
    <row r="43" spans="1:16" x14ac:dyDescent="0.25">
      <c r="A43" s="129"/>
      <c r="B43" s="130"/>
      <c r="C43" s="131"/>
      <c r="D43" s="132"/>
      <c r="E43" s="133"/>
      <c r="F43" s="74"/>
      <c r="G43" s="135"/>
      <c r="H43" s="136"/>
      <c r="I43" s="135"/>
      <c r="J43" s="74"/>
      <c r="K43" s="135"/>
      <c r="L43" s="85"/>
      <c r="M43" s="135"/>
      <c r="N43" s="74"/>
    </row>
    <row r="44" spans="1:16" x14ac:dyDescent="0.25">
      <c r="A44" s="137"/>
      <c r="B44" s="138"/>
      <c r="C44" s="139"/>
      <c r="D44" s="140"/>
      <c r="E44" s="141"/>
      <c r="F44" s="85"/>
      <c r="G44" s="143"/>
      <c r="H44" s="144"/>
      <c r="I44" s="143"/>
      <c r="J44" s="85"/>
      <c r="K44" s="143"/>
      <c r="L44" s="74"/>
      <c r="M44" s="143"/>
      <c r="N44" s="85"/>
    </row>
    <row r="45" spans="1:16" ht="13.8" thickBot="1" x14ac:dyDescent="0.3">
      <c r="A45" s="511"/>
      <c r="B45" s="502" t="s">
        <v>535</v>
      </c>
      <c r="C45" s="254"/>
      <c r="D45" s="512"/>
      <c r="E45" s="513"/>
      <c r="F45" s="77"/>
      <c r="G45" s="514"/>
      <c r="H45" s="515"/>
      <c r="I45" s="514"/>
      <c r="J45" s="77"/>
      <c r="K45" s="514"/>
      <c r="L45" s="516"/>
      <c r="M45" s="514"/>
      <c r="N45" s="77"/>
    </row>
    <row r="46" spans="1:16" ht="13.8" thickBot="1" x14ac:dyDescent="0.3">
      <c r="A46" s="97" t="s">
        <v>139</v>
      </c>
      <c r="B46" s="98" t="s">
        <v>530</v>
      </c>
      <c r="C46" s="97" t="s">
        <v>139</v>
      </c>
      <c r="D46" s="97" t="s">
        <v>139</v>
      </c>
      <c r="E46" s="148" t="s">
        <v>139</v>
      </c>
      <c r="F46" s="97" t="s">
        <v>139</v>
      </c>
      <c r="G46" s="149">
        <f>SUM(G40:G45)</f>
        <v>0</v>
      </c>
      <c r="H46" s="97" t="s">
        <v>139</v>
      </c>
      <c r="I46" s="149">
        <f t="shared" ref="I46:N46" si="2">SUM(I40:I45)</f>
        <v>0</v>
      </c>
      <c r="J46" s="100">
        <f t="shared" si="2"/>
        <v>0</v>
      </c>
      <c r="K46" s="100">
        <f t="shared" si="2"/>
        <v>0</v>
      </c>
      <c r="L46" s="149">
        <f t="shared" si="2"/>
        <v>0</v>
      </c>
      <c r="M46" s="100">
        <f t="shared" si="2"/>
        <v>0</v>
      </c>
      <c r="N46" s="103">
        <f t="shared" si="2"/>
        <v>0</v>
      </c>
    </row>
    <row r="47" spans="1:16" x14ac:dyDescent="0.25">
      <c r="A47" s="540">
        <v>19</v>
      </c>
      <c r="B47" s="540"/>
      <c r="C47" s="540"/>
      <c r="D47" s="540"/>
      <c r="E47" s="540"/>
      <c r="F47" s="540"/>
      <c r="G47" s="540"/>
      <c r="H47" s="540"/>
      <c r="I47" s="540"/>
      <c r="J47" s="540"/>
      <c r="K47" s="540"/>
      <c r="L47" s="540"/>
      <c r="M47" s="540"/>
      <c r="N47" s="540"/>
      <c r="O47" s="540"/>
      <c r="P47" s="540"/>
    </row>
  </sheetData>
  <sheetProtection formatCells="0" insertRows="0" deleteRows="0"/>
  <mergeCells count="10">
    <mergeCell ref="B32:O32"/>
    <mergeCell ref="K34:L34"/>
    <mergeCell ref="A47:P47"/>
    <mergeCell ref="B2:O2"/>
    <mergeCell ref="C1:G1"/>
    <mergeCell ref="B3:O3"/>
    <mergeCell ref="B4:O4"/>
    <mergeCell ref="I5:K5"/>
    <mergeCell ref="I6:K6"/>
    <mergeCell ref="B31:O31"/>
  </mergeCells>
  <pageMargins left="0" right="0" top="0.75" bottom="0.75" header="0.3" footer="0.3"/>
  <pageSetup paperSize="5" scale="8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zoomScaleNormal="100" workbookViewId="0">
      <selection activeCell="A14" sqref="A14"/>
    </sheetView>
  </sheetViews>
  <sheetFormatPr defaultRowHeight="13.2" x14ac:dyDescent="0.25"/>
  <cols>
    <col min="1" max="1" width="40.33203125" customWidth="1"/>
    <col min="2" max="2" width="9.33203125" customWidth="1"/>
    <col min="3" max="3" width="14.109375" customWidth="1"/>
    <col min="4" max="4" width="15.33203125" customWidth="1"/>
    <col min="5" max="5" width="16.109375" customWidth="1"/>
  </cols>
  <sheetData>
    <row r="1" spans="1:5" ht="15.6" x14ac:dyDescent="0.3">
      <c r="A1" s="614" t="s">
        <v>400</v>
      </c>
      <c r="B1" s="614"/>
      <c r="C1" s="614"/>
      <c r="D1" s="614"/>
      <c r="E1" s="392">
        <f>Jurrat!G5</f>
        <v>2011</v>
      </c>
    </row>
    <row r="2" spans="1:5" ht="15.6" x14ac:dyDescent="0.3">
      <c r="A2" s="615" t="str">
        <f>Jurrat!A9</f>
        <v>Lucas County Mutual Insurance Association</v>
      </c>
      <c r="B2" s="615"/>
      <c r="C2" s="615"/>
      <c r="D2" s="615"/>
      <c r="E2" s="393"/>
    </row>
    <row r="3" spans="1:5" ht="15.6" x14ac:dyDescent="0.3">
      <c r="A3" s="614" t="s">
        <v>499</v>
      </c>
      <c r="B3" s="614"/>
      <c r="C3" s="614"/>
      <c r="D3" s="614"/>
      <c r="E3" s="48"/>
    </row>
    <row r="4" spans="1:5" ht="15.6" x14ac:dyDescent="0.3">
      <c r="A4" s="578" t="s">
        <v>428</v>
      </c>
      <c r="B4" s="578"/>
      <c r="C4" s="578"/>
      <c r="D4" s="578"/>
      <c r="E4" s="387"/>
    </row>
    <row r="5" spans="1:5" x14ac:dyDescent="0.25">
      <c r="A5" s="612" t="s">
        <v>351</v>
      </c>
      <c r="B5" s="612"/>
      <c r="C5" s="612"/>
      <c r="D5" s="612"/>
      <c r="E5" s="395"/>
    </row>
    <row r="6" spans="1:5" x14ac:dyDescent="0.25">
      <c r="A6" s="48"/>
      <c r="B6" s="48"/>
      <c r="C6" s="48"/>
      <c r="D6" s="48"/>
      <c r="E6" s="48"/>
    </row>
    <row r="7" spans="1:5" ht="13.8" thickBot="1" x14ac:dyDescent="0.3">
      <c r="A7" s="613" t="s">
        <v>352</v>
      </c>
      <c r="B7" s="613"/>
      <c r="C7" s="613"/>
      <c r="D7" s="613"/>
      <c r="E7" s="363"/>
    </row>
    <row r="8" spans="1:5" x14ac:dyDescent="0.25">
      <c r="A8" s="464">
        <v>1</v>
      </c>
      <c r="B8" s="465">
        <v>2</v>
      </c>
      <c r="C8" s="411">
        <v>3</v>
      </c>
      <c r="D8" s="411">
        <v>4</v>
      </c>
      <c r="E8" s="409">
        <v>5</v>
      </c>
    </row>
    <row r="9" spans="1:5" x14ac:dyDescent="0.25">
      <c r="A9" s="396"/>
      <c r="B9" s="279"/>
      <c r="C9" s="55"/>
      <c r="D9" s="55"/>
      <c r="E9" s="330"/>
    </row>
    <row r="10" spans="1:5" x14ac:dyDescent="0.25">
      <c r="A10" s="396" t="s">
        <v>353</v>
      </c>
      <c r="B10" s="54"/>
      <c r="C10" s="54" t="s">
        <v>159</v>
      </c>
      <c r="D10" s="54" t="s">
        <v>354</v>
      </c>
      <c r="E10" s="113" t="s">
        <v>355</v>
      </c>
    </row>
    <row r="11" spans="1:5" x14ac:dyDescent="0.25">
      <c r="A11" s="396"/>
      <c r="B11" s="281" t="s">
        <v>158</v>
      </c>
      <c r="C11" s="54" t="s">
        <v>356</v>
      </c>
      <c r="D11" s="54" t="s">
        <v>357</v>
      </c>
      <c r="E11" s="113" t="s">
        <v>358</v>
      </c>
    </row>
    <row r="12" spans="1:5" ht="13.8" thickBot="1" x14ac:dyDescent="0.3">
      <c r="A12" s="397" t="s">
        <v>359</v>
      </c>
      <c r="B12" s="217" t="s">
        <v>181</v>
      </c>
      <c r="C12" s="114" t="s">
        <v>223</v>
      </c>
      <c r="D12" s="114" t="s">
        <v>13</v>
      </c>
      <c r="E12" s="114" t="s">
        <v>500</v>
      </c>
    </row>
    <row r="13" spans="1:5" ht="13.8" thickBot="1" x14ac:dyDescent="0.3">
      <c r="A13" s="398" t="s">
        <v>360</v>
      </c>
      <c r="B13" s="331"/>
      <c r="C13" s="331"/>
      <c r="D13" s="331"/>
      <c r="E13" s="391"/>
    </row>
    <row r="14" spans="1:5" x14ac:dyDescent="0.25">
      <c r="A14" s="399"/>
      <c r="B14" s="332"/>
      <c r="C14" s="333"/>
      <c r="D14" s="333"/>
      <c r="E14" s="334"/>
    </row>
    <row r="15" spans="1:5" x14ac:dyDescent="0.25">
      <c r="A15" s="400"/>
      <c r="B15" s="335"/>
      <c r="C15" s="320"/>
      <c r="D15" s="320"/>
      <c r="E15" s="317"/>
    </row>
    <row r="16" spans="1:5" x14ac:dyDescent="0.25">
      <c r="A16" s="400"/>
      <c r="B16" s="335"/>
      <c r="C16" s="320"/>
      <c r="D16" s="320"/>
      <c r="E16" s="317"/>
    </row>
    <row r="17" spans="1:5" x14ac:dyDescent="0.25">
      <c r="A17" s="400"/>
      <c r="B17" s="335"/>
      <c r="C17" s="320"/>
      <c r="D17" s="320"/>
      <c r="E17" s="317"/>
    </row>
    <row r="18" spans="1:5" x14ac:dyDescent="0.25">
      <c r="A18" s="400"/>
      <c r="B18" s="335"/>
      <c r="C18" s="320"/>
      <c r="D18" s="320"/>
      <c r="E18" s="317"/>
    </row>
    <row r="19" spans="1:5" x14ac:dyDescent="0.25">
      <c r="A19" s="400"/>
      <c r="B19" s="335"/>
      <c r="C19" s="320"/>
      <c r="D19" s="320"/>
      <c r="E19" s="317"/>
    </row>
    <row r="20" spans="1:5" x14ac:dyDescent="0.25">
      <c r="A20" s="400"/>
      <c r="B20" s="335"/>
      <c r="C20" s="320"/>
      <c r="D20" s="320"/>
      <c r="E20" s="317"/>
    </row>
    <row r="21" spans="1:5" x14ac:dyDescent="0.25">
      <c r="A21" s="400"/>
      <c r="B21" s="335"/>
      <c r="C21" s="320"/>
      <c r="D21" s="320"/>
      <c r="E21" s="317"/>
    </row>
    <row r="22" spans="1:5" x14ac:dyDescent="0.25">
      <c r="A22" s="400"/>
      <c r="B22" s="335"/>
      <c r="C22" s="320"/>
      <c r="D22" s="320"/>
      <c r="E22" s="317"/>
    </row>
    <row r="23" spans="1:5" x14ac:dyDescent="0.25">
      <c r="A23" s="400"/>
      <c r="B23" s="335"/>
      <c r="C23" s="320"/>
      <c r="D23" s="320"/>
      <c r="E23" s="317"/>
    </row>
    <row r="24" spans="1:5" x14ac:dyDescent="0.25">
      <c r="A24" s="400"/>
      <c r="B24" s="335"/>
      <c r="C24" s="320"/>
      <c r="D24" s="320"/>
      <c r="E24" s="317"/>
    </row>
    <row r="25" spans="1:5" x14ac:dyDescent="0.25">
      <c r="A25" s="400"/>
      <c r="B25" s="335"/>
      <c r="C25" s="320"/>
      <c r="D25" s="320"/>
      <c r="E25" s="317"/>
    </row>
    <row r="26" spans="1:5" x14ac:dyDescent="0.25">
      <c r="A26" s="400"/>
      <c r="B26" s="335"/>
      <c r="C26" s="320"/>
      <c r="D26" s="320"/>
      <c r="E26" s="317"/>
    </row>
    <row r="27" spans="1:5" x14ac:dyDescent="0.25">
      <c r="A27" s="400"/>
      <c r="B27" s="335"/>
      <c r="C27" s="320"/>
      <c r="D27" s="320"/>
      <c r="E27" s="317"/>
    </row>
    <row r="28" spans="1:5" x14ac:dyDescent="0.25">
      <c r="A28" s="400"/>
      <c r="B28" s="335"/>
      <c r="C28" s="320"/>
      <c r="D28" s="320"/>
      <c r="E28" s="317"/>
    </row>
    <row r="29" spans="1:5" x14ac:dyDescent="0.25">
      <c r="A29" s="400"/>
      <c r="B29" s="335"/>
      <c r="C29" s="320"/>
      <c r="D29" s="320"/>
      <c r="E29" s="317"/>
    </row>
    <row r="30" spans="1:5" x14ac:dyDescent="0.25">
      <c r="A30" s="400"/>
      <c r="B30" s="335"/>
      <c r="C30" s="320"/>
      <c r="D30" s="320"/>
      <c r="E30" s="317"/>
    </row>
    <row r="31" spans="1:5" x14ac:dyDescent="0.25">
      <c r="A31" s="400"/>
      <c r="B31" s="335"/>
      <c r="C31" s="320"/>
      <c r="D31" s="320"/>
      <c r="E31" s="317"/>
    </row>
    <row r="32" spans="1:5" x14ac:dyDescent="0.25">
      <c r="A32" s="400"/>
      <c r="B32" s="335"/>
      <c r="C32" s="320"/>
      <c r="D32" s="320"/>
      <c r="E32" s="317"/>
    </row>
    <row r="33" spans="1:5" x14ac:dyDescent="0.25">
      <c r="A33" s="400"/>
      <c r="B33" s="335"/>
      <c r="C33" s="320"/>
      <c r="D33" s="320"/>
      <c r="E33" s="317"/>
    </row>
    <row r="34" spans="1:5" x14ac:dyDescent="0.25">
      <c r="A34" s="400"/>
      <c r="B34" s="335"/>
      <c r="C34" s="320"/>
      <c r="D34" s="320"/>
      <c r="E34" s="317"/>
    </row>
    <row r="35" spans="1:5" x14ac:dyDescent="0.25">
      <c r="A35" s="400"/>
      <c r="B35" s="335"/>
      <c r="C35" s="320"/>
      <c r="D35" s="320"/>
      <c r="E35" s="317"/>
    </row>
    <row r="36" spans="1:5" x14ac:dyDescent="0.25">
      <c r="A36" s="400"/>
      <c r="B36" s="335"/>
      <c r="C36" s="320"/>
      <c r="D36" s="320"/>
      <c r="E36" s="317"/>
    </row>
    <row r="37" spans="1:5" x14ac:dyDescent="0.25">
      <c r="A37" s="400"/>
      <c r="B37" s="335"/>
      <c r="C37" s="320"/>
      <c r="D37" s="320"/>
      <c r="E37" s="317"/>
    </row>
    <row r="38" spans="1:5" x14ac:dyDescent="0.25">
      <c r="A38" s="400"/>
      <c r="B38" s="335"/>
      <c r="C38" s="320"/>
      <c r="D38" s="320"/>
      <c r="E38" s="317"/>
    </row>
    <row r="39" spans="1:5" x14ac:dyDescent="0.25">
      <c r="A39" s="400"/>
      <c r="B39" s="335"/>
      <c r="C39" s="320"/>
      <c r="D39" s="320"/>
      <c r="E39" s="317"/>
    </row>
    <row r="40" spans="1:5" x14ac:dyDescent="0.25">
      <c r="A40" s="400"/>
      <c r="B40" s="335"/>
      <c r="C40" s="320"/>
      <c r="D40" s="320"/>
      <c r="E40" s="317"/>
    </row>
    <row r="41" spans="1:5" x14ac:dyDescent="0.25">
      <c r="A41" s="400"/>
      <c r="B41" s="335"/>
      <c r="C41" s="320"/>
      <c r="D41" s="320"/>
      <c r="E41" s="317"/>
    </row>
    <row r="42" spans="1:5" x14ac:dyDescent="0.25">
      <c r="A42" s="400"/>
      <c r="B42" s="335"/>
      <c r="C42" s="320"/>
      <c r="D42" s="320"/>
      <c r="E42" s="317"/>
    </row>
    <row r="43" spans="1:5" x14ac:dyDescent="0.25">
      <c r="A43" s="400"/>
      <c r="B43" s="335"/>
      <c r="C43" s="320"/>
      <c r="D43" s="320"/>
      <c r="E43" s="317"/>
    </row>
    <row r="44" spans="1:5" x14ac:dyDescent="0.25">
      <c r="A44" s="400"/>
      <c r="B44" s="335"/>
      <c r="C44" s="320"/>
      <c r="D44" s="320"/>
      <c r="E44" s="317"/>
    </row>
    <row r="45" spans="1:5" x14ac:dyDescent="0.25">
      <c r="A45" s="400"/>
      <c r="B45" s="335"/>
      <c r="C45" s="320"/>
      <c r="D45" s="320"/>
      <c r="E45" s="317"/>
    </row>
    <row r="46" spans="1:5" x14ac:dyDescent="0.25">
      <c r="A46" s="400"/>
      <c r="B46" s="335"/>
      <c r="C46" s="320"/>
      <c r="D46" s="320"/>
      <c r="E46" s="317"/>
    </row>
    <row r="47" spans="1:5" x14ac:dyDescent="0.25">
      <c r="A47" s="400"/>
      <c r="B47" s="335"/>
      <c r="C47" s="320"/>
      <c r="D47" s="320"/>
      <c r="E47" s="317"/>
    </row>
    <row r="48" spans="1:5" x14ac:dyDescent="0.25">
      <c r="A48" s="400"/>
      <c r="B48" s="335"/>
      <c r="C48" s="320"/>
      <c r="D48" s="320"/>
      <c r="E48" s="317"/>
    </row>
    <row r="49" spans="1:5" x14ac:dyDescent="0.25">
      <c r="A49" s="400"/>
      <c r="B49" s="335"/>
      <c r="C49" s="320"/>
      <c r="D49" s="320"/>
      <c r="E49" s="317"/>
    </row>
    <row r="50" spans="1:5" x14ac:dyDescent="0.25">
      <c r="A50" s="400"/>
      <c r="B50" s="335"/>
      <c r="C50" s="320"/>
      <c r="D50" s="320"/>
      <c r="E50" s="317"/>
    </row>
    <row r="51" spans="1:5" x14ac:dyDescent="0.25">
      <c r="A51" s="400"/>
      <c r="B51" s="335"/>
      <c r="C51" s="320"/>
      <c r="D51" s="320"/>
      <c r="E51" s="317"/>
    </row>
    <row r="52" spans="1:5" x14ac:dyDescent="0.25">
      <c r="A52" s="400"/>
      <c r="B52" s="335"/>
      <c r="C52" s="320"/>
      <c r="D52" s="320"/>
      <c r="E52" s="317"/>
    </row>
    <row r="53" spans="1:5" x14ac:dyDescent="0.25">
      <c r="A53" s="400"/>
      <c r="B53" s="335"/>
      <c r="C53" s="320"/>
      <c r="D53" s="320"/>
      <c r="E53" s="317"/>
    </row>
    <row r="54" spans="1:5" x14ac:dyDescent="0.25">
      <c r="A54" s="400"/>
      <c r="B54" s="335"/>
      <c r="C54" s="320"/>
      <c r="D54" s="320"/>
      <c r="E54" s="317"/>
    </row>
    <row r="55" spans="1:5" x14ac:dyDescent="0.25">
      <c r="A55" s="400"/>
      <c r="B55" s="335"/>
      <c r="C55" s="320"/>
      <c r="D55" s="320"/>
      <c r="E55" s="317"/>
    </row>
    <row r="56" spans="1:5" x14ac:dyDescent="0.25">
      <c r="A56" s="400"/>
      <c r="B56" s="335"/>
      <c r="C56" s="320"/>
      <c r="D56" s="320"/>
      <c r="E56" s="317"/>
    </row>
    <row r="57" spans="1:5" x14ac:dyDescent="0.25">
      <c r="A57" s="400"/>
      <c r="B57" s="335"/>
      <c r="C57" s="320"/>
      <c r="D57" s="320"/>
      <c r="E57" s="317"/>
    </row>
    <row r="58" spans="1:5" x14ac:dyDescent="0.25">
      <c r="A58" s="400"/>
      <c r="B58" s="335"/>
      <c r="C58" s="320"/>
      <c r="D58" s="320"/>
      <c r="E58" s="317"/>
    </row>
    <row r="59" spans="1:5" x14ac:dyDescent="0.25">
      <c r="A59" s="400"/>
      <c r="B59" s="335"/>
      <c r="C59" s="320"/>
      <c r="D59" s="320"/>
      <c r="E59" s="317"/>
    </row>
    <row r="60" spans="1:5" x14ac:dyDescent="0.25">
      <c r="A60" s="400"/>
      <c r="B60" s="335"/>
      <c r="C60" s="320"/>
      <c r="D60" s="320"/>
      <c r="E60" s="317"/>
    </row>
    <row r="61" spans="1:5" x14ac:dyDescent="0.25">
      <c r="A61" s="400"/>
      <c r="B61" s="335"/>
      <c r="C61" s="320"/>
      <c r="D61" s="320"/>
      <c r="E61" s="317"/>
    </row>
    <row r="62" spans="1:5" x14ac:dyDescent="0.25">
      <c r="A62" s="400"/>
      <c r="B62" s="335"/>
      <c r="C62" s="320"/>
      <c r="D62" s="320"/>
      <c r="E62" s="317"/>
    </row>
    <row r="63" spans="1:5" x14ac:dyDescent="0.25">
      <c r="A63" s="400"/>
      <c r="B63" s="335"/>
      <c r="C63" s="320"/>
      <c r="D63" s="320"/>
      <c r="E63" s="317"/>
    </row>
    <row r="64" spans="1:5" x14ac:dyDescent="0.25">
      <c r="A64" s="400"/>
      <c r="B64" s="335"/>
      <c r="C64" s="320"/>
      <c r="D64" s="320"/>
      <c r="E64" s="317"/>
    </row>
    <row r="65" spans="1:5" x14ac:dyDescent="0.25">
      <c r="A65" s="400"/>
      <c r="B65" s="335"/>
      <c r="C65" s="320"/>
      <c r="D65" s="320"/>
      <c r="E65" s="317"/>
    </row>
    <row r="66" spans="1:5" x14ac:dyDescent="0.25">
      <c r="A66" s="400"/>
      <c r="B66" s="335"/>
      <c r="C66" s="320"/>
      <c r="D66" s="320"/>
      <c r="E66" s="317"/>
    </row>
    <row r="67" spans="1:5" x14ac:dyDescent="0.25">
      <c r="A67" s="400"/>
      <c r="B67" s="335"/>
      <c r="C67" s="320"/>
      <c r="D67" s="320"/>
      <c r="E67" s="317"/>
    </row>
    <row r="68" spans="1:5" ht="13.8" thickBot="1" x14ac:dyDescent="0.3">
      <c r="A68" s="502" t="s">
        <v>535</v>
      </c>
      <c r="B68" s="517"/>
      <c r="C68" s="518"/>
      <c r="D68" s="518"/>
      <c r="E68" s="519"/>
    </row>
    <row r="69" spans="1:5" ht="13.8" thickBot="1" x14ac:dyDescent="0.3">
      <c r="A69" s="402" t="s">
        <v>529</v>
      </c>
      <c r="B69" s="336" t="s">
        <v>361</v>
      </c>
      <c r="C69" s="337">
        <f>SUM(C14:C68)</f>
        <v>0</v>
      </c>
      <c r="D69" s="337">
        <f>SUM(D14:D68)</f>
        <v>0</v>
      </c>
      <c r="E69" s="337">
        <f>SUM(E14:E68)</f>
        <v>0</v>
      </c>
    </row>
    <row r="70" spans="1:5" x14ac:dyDescent="0.25">
      <c r="A70" s="241"/>
      <c r="B70" s="150"/>
      <c r="C70" s="150"/>
      <c r="D70" s="150"/>
      <c r="E70" s="150"/>
    </row>
    <row r="71" spans="1:5" x14ac:dyDescent="0.25">
      <c r="A71" s="611">
        <v>20</v>
      </c>
      <c r="B71" s="611"/>
      <c r="C71" s="611"/>
      <c r="D71" s="611"/>
      <c r="E71" s="611"/>
    </row>
  </sheetData>
  <sheetProtection insertRows="0" deleteRows="0"/>
  <mergeCells count="7">
    <mergeCell ref="A71:E71"/>
    <mergeCell ref="A3:D3"/>
    <mergeCell ref="A1:D1"/>
    <mergeCell ref="A2:D2"/>
    <mergeCell ref="A4:D4"/>
    <mergeCell ref="A5:D5"/>
    <mergeCell ref="A7:D7"/>
  </mergeCells>
  <pageMargins left="0.45" right="0.45"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topLeftCell="A15" zoomScaleNormal="100" zoomScaleSheetLayoutView="100" workbookViewId="0">
      <selection activeCell="A32" sqref="A32:F32"/>
    </sheetView>
  </sheetViews>
  <sheetFormatPr defaultRowHeight="18" customHeight="1" x14ac:dyDescent="0.25"/>
  <cols>
    <col min="1" max="1" width="5.88671875" style="5" customWidth="1"/>
    <col min="2" max="2" width="51.5546875" style="5" customWidth="1"/>
    <col min="3" max="6" width="12" customWidth="1"/>
  </cols>
  <sheetData>
    <row r="1" spans="1:6" ht="18" customHeight="1" x14ac:dyDescent="0.3">
      <c r="A1" s="561" t="s">
        <v>74</v>
      </c>
      <c r="B1" s="561"/>
      <c r="C1" s="561"/>
      <c r="D1" s="561"/>
      <c r="E1" s="561"/>
      <c r="F1" s="352">
        <f>Jurrat!G5</f>
        <v>2011</v>
      </c>
    </row>
    <row r="2" spans="1:6" ht="18" customHeight="1" x14ac:dyDescent="0.3">
      <c r="A2" s="563" t="str">
        <f>Jurrat!A9</f>
        <v>Lucas County Mutual Insurance Association</v>
      </c>
      <c r="B2" s="563"/>
      <c r="C2" s="563"/>
      <c r="D2" s="563"/>
      <c r="E2" s="563"/>
      <c r="F2" s="357"/>
    </row>
    <row r="3" spans="1:6" ht="15" x14ac:dyDescent="0.25">
      <c r="A3" s="359"/>
      <c r="B3" s="359"/>
      <c r="C3" s="359"/>
      <c r="D3" s="359"/>
      <c r="E3" s="359"/>
      <c r="F3" s="359"/>
    </row>
    <row r="4" spans="1:6" ht="15.6" x14ac:dyDescent="0.3">
      <c r="A4" s="564" t="s">
        <v>120</v>
      </c>
      <c r="B4" s="564"/>
      <c r="C4" s="564"/>
      <c r="D4" s="564"/>
      <c r="E4" s="564"/>
      <c r="F4" s="360"/>
    </row>
    <row r="5" spans="1:6" ht="36" x14ac:dyDescent="0.25">
      <c r="A5" s="3"/>
      <c r="B5" s="4"/>
      <c r="C5" s="37" t="s">
        <v>0</v>
      </c>
      <c r="D5" s="37" t="s">
        <v>1</v>
      </c>
      <c r="E5" s="37" t="s">
        <v>2</v>
      </c>
      <c r="F5" s="37" t="s">
        <v>3</v>
      </c>
    </row>
    <row r="6" spans="1:6" ht="22.5" customHeight="1" x14ac:dyDescent="0.25">
      <c r="A6" s="368">
        <v>1</v>
      </c>
      <c r="B6" s="42" t="s">
        <v>461</v>
      </c>
      <c r="C6" s="342">
        <f>'Pg 11 D Pt 1 '!G46</f>
        <v>0</v>
      </c>
      <c r="D6" s="342">
        <f>'Pg 9 Nonadmit'!C6</f>
        <v>0</v>
      </c>
      <c r="E6" s="39">
        <f>C6-D6</f>
        <v>0</v>
      </c>
      <c r="F6" s="469"/>
    </row>
    <row r="7" spans="1:6" ht="25.2" x14ac:dyDescent="0.25">
      <c r="A7" s="368">
        <v>2</v>
      </c>
      <c r="B7" s="42" t="s">
        <v>464</v>
      </c>
      <c r="C7" s="342">
        <f>'Pg 12 D Pt 2'!G38</f>
        <v>206078.69</v>
      </c>
      <c r="D7" s="342">
        <f>'Pg 9 Nonadmit'!C7</f>
        <v>8820.7900000000009</v>
      </c>
      <c r="E7" s="39">
        <f t="shared" ref="E7:E25" si="0">C7-D7</f>
        <v>197257.9</v>
      </c>
      <c r="F7" s="469">
        <v>192736.37</v>
      </c>
    </row>
    <row r="8" spans="1:6" ht="22.5" customHeight="1" x14ac:dyDescent="0.25">
      <c r="A8" s="368">
        <v>3</v>
      </c>
      <c r="B8" s="42" t="s">
        <v>462</v>
      </c>
      <c r="C8" s="342">
        <f>'Pg 10 RE'!H17</f>
        <v>0</v>
      </c>
      <c r="D8" s="342">
        <f>'Pg 9 Nonadmit'!C8</f>
        <v>0</v>
      </c>
      <c r="E8" s="39">
        <f t="shared" si="0"/>
        <v>0</v>
      </c>
      <c r="F8" s="469">
        <v>0</v>
      </c>
    </row>
    <row r="9" spans="1:6" ht="22.5" customHeight="1" x14ac:dyDescent="0.25">
      <c r="A9" s="368">
        <v>4</v>
      </c>
      <c r="B9" s="42" t="s">
        <v>463</v>
      </c>
      <c r="C9" s="342">
        <f>'Pg 16 Sch E'!E68</f>
        <v>204880.23</v>
      </c>
      <c r="D9" s="342">
        <f>'Pg 9 Nonadmit'!C9</f>
        <v>0</v>
      </c>
      <c r="E9" s="39">
        <f t="shared" si="0"/>
        <v>204880.23</v>
      </c>
      <c r="F9" s="469">
        <v>253186.32</v>
      </c>
    </row>
    <row r="10" spans="1:6" ht="22.5" customHeight="1" x14ac:dyDescent="0.25">
      <c r="A10" s="368">
        <v>5</v>
      </c>
      <c r="B10" s="36" t="s">
        <v>114</v>
      </c>
      <c r="C10" s="469"/>
      <c r="D10" s="342">
        <f>'Pg 9 Nonadmit'!C10</f>
        <v>0</v>
      </c>
      <c r="E10" s="39">
        <f t="shared" si="0"/>
        <v>0</v>
      </c>
      <c r="F10" s="469"/>
    </row>
    <row r="11" spans="1:6" ht="22.5" customHeight="1" x14ac:dyDescent="0.25">
      <c r="A11" s="368">
        <v>6</v>
      </c>
      <c r="B11" s="36" t="s">
        <v>5</v>
      </c>
      <c r="C11" s="469"/>
      <c r="D11" s="342">
        <f>'Pg 9 Nonadmit'!C11</f>
        <v>0</v>
      </c>
      <c r="E11" s="39">
        <f t="shared" si="0"/>
        <v>0</v>
      </c>
      <c r="F11" s="469"/>
    </row>
    <row r="12" spans="1:6" ht="22.5" customHeight="1" x14ac:dyDescent="0.25">
      <c r="A12" s="368">
        <v>7</v>
      </c>
      <c r="B12" s="36" t="s">
        <v>6</v>
      </c>
      <c r="C12" s="39">
        <f>SUM(C6:C11)</f>
        <v>410958.92000000004</v>
      </c>
      <c r="D12" s="39">
        <f>SUM(D6:D11)</f>
        <v>8820.7900000000009</v>
      </c>
      <c r="E12" s="39">
        <f t="shared" si="0"/>
        <v>402138.13000000006</v>
      </c>
      <c r="F12" s="39">
        <f>SUM(F6:F11)</f>
        <v>445922.69</v>
      </c>
    </row>
    <row r="13" spans="1:6" ht="22.5" customHeight="1" x14ac:dyDescent="0.25">
      <c r="A13" s="368">
        <v>8</v>
      </c>
      <c r="B13" s="36" t="s">
        <v>7</v>
      </c>
      <c r="C13" s="469"/>
      <c r="D13" s="342">
        <f>'Pg 9 Nonadmit'!C13</f>
        <v>0</v>
      </c>
      <c r="E13" s="39">
        <f t="shared" si="0"/>
        <v>0</v>
      </c>
      <c r="F13" s="469"/>
    </row>
    <row r="14" spans="1:6" ht="26.4" x14ac:dyDescent="0.25">
      <c r="A14" s="368">
        <v>9.1</v>
      </c>
      <c r="B14" s="36" t="s">
        <v>115</v>
      </c>
      <c r="C14" s="469"/>
      <c r="D14" s="342">
        <f>'Pg 9 Nonadmit'!C14</f>
        <v>0</v>
      </c>
      <c r="E14" s="39">
        <f t="shared" si="0"/>
        <v>0</v>
      </c>
      <c r="F14" s="469"/>
    </row>
    <row r="15" spans="1:6" ht="26.4" x14ac:dyDescent="0.25">
      <c r="A15" s="368">
        <v>9.1999999999999993</v>
      </c>
      <c r="B15" s="42" t="s">
        <v>487</v>
      </c>
      <c r="C15" s="469"/>
      <c r="D15" s="342">
        <f>'Pg 9 Nonadmit'!C15</f>
        <v>0</v>
      </c>
      <c r="E15" s="39">
        <f t="shared" si="0"/>
        <v>0</v>
      </c>
      <c r="F15" s="469"/>
    </row>
    <row r="16" spans="1:6" ht="22.5" customHeight="1" x14ac:dyDescent="0.25">
      <c r="A16" s="368">
        <v>9.3000000000000007</v>
      </c>
      <c r="B16" s="36" t="s">
        <v>117</v>
      </c>
      <c r="C16" s="469"/>
      <c r="D16" s="342">
        <f>'Pg 9 Nonadmit'!C16</f>
        <v>0</v>
      </c>
      <c r="E16" s="39">
        <f t="shared" si="0"/>
        <v>0</v>
      </c>
      <c r="F16" s="469"/>
    </row>
    <row r="17" spans="1:6" ht="22.5" customHeight="1" x14ac:dyDescent="0.25">
      <c r="A17" s="368">
        <v>10.1</v>
      </c>
      <c r="B17" s="36" t="s">
        <v>118</v>
      </c>
      <c r="C17" s="469"/>
      <c r="D17" s="342">
        <f>'Pg 9 Nonadmit'!C17</f>
        <v>0</v>
      </c>
      <c r="E17" s="39">
        <f t="shared" si="0"/>
        <v>0</v>
      </c>
      <c r="F17" s="469"/>
    </row>
    <row r="18" spans="1:6" ht="22.5" customHeight="1" x14ac:dyDescent="0.25">
      <c r="A18" s="368">
        <v>10.199999999999999</v>
      </c>
      <c r="B18" s="36" t="s">
        <v>119</v>
      </c>
      <c r="C18" s="469">
        <v>25002.39</v>
      </c>
      <c r="D18" s="342">
        <f>'Pg 9 Nonadmit'!C18</f>
        <v>0</v>
      </c>
      <c r="E18" s="39">
        <f t="shared" si="0"/>
        <v>25002.39</v>
      </c>
      <c r="F18" s="469"/>
    </row>
    <row r="19" spans="1:6" ht="22.5" customHeight="1" x14ac:dyDescent="0.25">
      <c r="A19" s="368">
        <v>11.1</v>
      </c>
      <c r="B19" s="42" t="s">
        <v>151</v>
      </c>
      <c r="C19" s="469"/>
      <c r="D19" s="342">
        <f>'Pg 9 Nonadmit'!C19</f>
        <v>0</v>
      </c>
      <c r="E19" s="39">
        <f t="shared" si="0"/>
        <v>0</v>
      </c>
      <c r="F19" s="469"/>
    </row>
    <row r="20" spans="1:6" ht="22.5" customHeight="1" x14ac:dyDescent="0.25">
      <c r="A20" s="368">
        <v>11.2</v>
      </c>
      <c r="B20" s="36" t="s">
        <v>8</v>
      </c>
      <c r="C20" s="469"/>
      <c r="D20" s="342">
        <f>'Pg 9 Nonadmit'!C20</f>
        <v>0</v>
      </c>
      <c r="E20" s="39">
        <f t="shared" si="0"/>
        <v>0</v>
      </c>
      <c r="F20" s="469"/>
    </row>
    <row r="21" spans="1:6" ht="22.5" customHeight="1" x14ac:dyDescent="0.25">
      <c r="A21" s="368">
        <v>12</v>
      </c>
      <c r="B21" s="36" t="s">
        <v>9</v>
      </c>
      <c r="C21" s="469"/>
      <c r="D21" s="342">
        <f>'Pg 9 Nonadmit'!C21</f>
        <v>0</v>
      </c>
      <c r="E21" s="39">
        <f t="shared" si="0"/>
        <v>0</v>
      </c>
      <c r="F21" s="469"/>
    </row>
    <row r="22" spans="1:6" ht="22.5" customHeight="1" x14ac:dyDescent="0.25">
      <c r="A22" s="368">
        <v>13</v>
      </c>
      <c r="B22" s="36" t="s">
        <v>112</v>
      </c>
      <c r="C22" s="469"/>
      <c r="D22" s="342">
        <f>'Pg 9 Nonadmit'!C22</f>
        <v>0</v>
      </c>
      <c r="E22" s="39">
        <f t="shared" si="0"/>
        <v>0</v>
      </c>
      <c r="F22" s="469"/>
    </row>
    <row r="23" spans="1:6" ht="22.5" customHeight="1" x14ac:dyDescent="0.25">
      <c r="A23" s="368">
        <v>14</v>
      </c>
      <c r="B23" s="36" t="s">
        <v>10</v>
      </c>
      <c r="C23" s="469"/>
      <c r="D23" s="342">
        <f>'Pg 9 Nonadmit'!C23</f>
        <v>0</v>
      </c>
      <c r="E23" s="39">
        <f t="shared" si="0"/>
        <v>0</v>
      </c>
      <c r="F23" s="469"/>
    </row>
    <row r="24" spans="1:6" ht="22.5" customHeight="1" x14ac:dyDescent="0.25">
      <c r="A24" s="368">
        <v>15</v>
      </c>
      <c r="B24" s="36" t="s">
        <v>11</v>
      </c>
      <c r="C24" s="342">
        <f>C31</f>
        <v>75485.75</v>
      </c>
      <c r="D24" s="342">
        <f>D31</f>
        <v>0</v>
      </c>
      <c r="E24" s="342">
        <f t="shared" si="0"/>
        <v>75485.75</v>
      </c>
      <c r="F24" s="342">
        <f>F31</f>
        <v>13264.75</v>
      </c>
    </row>
    <row r="25" spans="1:6" ht="22.5" customHeight="1" x14ac:dyDescent="0.25">
      <c r="A25" s="368">
        <v>16</v>
      </c>
      <c r="B25" s="36" t="s">
        <v>73</v>
      </c>
      <c r="C25" s="39">
        <f>SUM(C12:C24)</f>
        <v>511447.06000000006</v>
      </c>
      <c r="D25" s="39">
        <f>SUM(D12:D24)</f>
        <v>8820.7900000000009</v>
      </c>
      <c r="E25" s="39">
        <f t="shared" si="0"/>
        <v>502626.27000000008</v>
      </c>
      <c r="F25" s="39">
        <f>SUM(F12:F24)</f>
        <v>459187.44</v>
      </c>
    </row>
    <row r="26" spans="1:6" ht="22.5" customHeight="1" x14ac:dyDescent="0.25">
      <c r="A26" s="367"/>
      <c r="B26" s="36" t="s">
        <v>129</v>
      </c>
      <c r="C26" s="40"/>
      <c r="D26" s="40"/>
      <c r="E26" s="40"/>
      <c r="F26" s="41"/>
    </row>
    <row r="27" spans="1:6" ht="22.5" customHeight="1" x14ac:dyDescent="0.25">
      <c r="A27" s="368">
        <v>1501</v>
      </c>
      <c r="B27" s="471" t="s">
        <v>614</v>
      </c>
      <c r="C27" s="469">
        <v>24688.75</v>
      </c>
      <c r="D27" s="469"/>
      <c r="E27" s="39">
        <f>C27-D27</f>
        <v>24688.75</v>
      </c>
      <c r="F27" s="469">
        <v>13264.75</v>
      </c>
    </row>
    <row r="28" spans="1:6" ht="22.5" customHeight="1" x14ac:dyDescent="0.25">
      <c r="A28" s="368">
        <v>1502</v>
      </c>
      <c r="B28" s="471" t="s">
        <v>615</v>
      </c>
      <c r="C28" s="469">
        <v>50797</v>
      </c>
      <c r="D28" s="469"/>
      <c r="E28" s="39">
        <f>C28-D28</f>
        <v>50797</v>
      </c>
      <c r="F28" s="469"/>
    </row>
    <row r="29" spans="1:6" ht="22.5" customHeight="1" x14ac:dyDescent="0.25">
      <c r="A29" s="449">
        <v>1503</v>
      </c>
      <c r="B29" s="470"/>
      <c r="C29" s="469"/>
      <c r="D29" s="469"/>
      <c r="E29" s="39">
        <f>C29-D29</f>
        <v>0</v>
      </c>
      <c r="F29" s="469"/>
    </row>
    <row r="30" spans="1:6" ht="22.5" customHeight="1" x14ac:dyDescent="0.25">
      <c r="A30" s="410">
        <v>1598</v>
      </c>
      <c r="B30" s="345" t="s">
        <v>491</v>
      </c>
      <c r="C30" s="342">
        <f>'Pg 18 Overflow'!C14</f>
        <v>0</v>
      </c>
      <c r="D30" s="342">
        <f>'Pg 18 Overflow'!D14</f>
        <v>0</v>
      </c>
      <c r="E30" s="342">
        <f>C30-D30</f>
        <v>0</v>
      </c>
      <c r="F30" s="342">
        <f>'Pg 18 Overflow'!F14</f>
        <v>0</v>
      </c>
    </row>
    <row r="31" spans="1:6" ht="22.5" customHeight="1" x14ac:dyDescent="0.25">
      <c r="A31" s="426">
        <v>1599</v>
      </c>
      <c r="B31" s="345" t="s">
        <v>422</v>
      </c>
      <c r="C31" s="342">
        <f>SUM(C27:C30)</f>
        <v>75485.75</v>
      </c>
      <c r="D31" s="342">
        <f>SUM(D27:D30)</f>
        <v>0</v>
      </c>
      <c r="E31" s="342">
        <f>C31-D31</f>
        <v>75485.75</v>
      </c>
      <c r="F31" s="342">
        <f>SUM(F27:F30)</f>
        <v>13264.75</v>
      </c>
    </row>
    <row r="32" spans="1:6" ht="18" customHeight="1" x14ac:dyDescent="0.25">
      <c r="A32" s="562">
        <v>2</v>
      </c>
      <c r="B32" s="562"/>
      <c r="C32" s="562"/>
      <c r="D32" s="562"/>
      <c r="E32" s="562"/>
      <c r="F32" s="562"/>
    </row>
  </sheetData>
  <sheetProtection password="DB4F" sheet="1"/>
  <mergeCells count="4">
    <mergeCell ref="A1:E1"/>
    <mergeCell ref="A32:F32"/>
    <mergeCell ref="A2:E2"/>
    <mergeCell ref="A4:E4"/>
  </mergeCells>
  <pageMargins left="0" right="0" top="0" bottom="0.25" header="0.3" footer="0.3"/>
  <pageSetup paperSize="5" scale="98" orientation="portrait" r:id="rId1"/>
  <ignoredErrors>
    <ignoredError sqref="E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GridLines="0" zoomScaleNormal="100" workbookViewId="0">
      <selection activeCell="A2" sqref="A2:C2"/>
    </sheetView>
  </sheetViews>
  <sheetFormatPr defaultRowHeight="18" customHeight="1" x14ac:dyDescent="0.25"/>
  <cols>
    <col min="1" max="1" width="6.109375" style="5" bestFit="1" customWidth="1"/>
    <col min="2" max="2" width="60.6640625" style="5" customWidth="1"/>
    <col min="3" max="4" width="12" customWidth="1"/>
  </cols>
  <sheetData>
    <row r="1" spans="1:4" ht="18" customHeight="1" x14ac:dyDescent="0.3">
      <c r="A1" s="561" t="s">
        <v>74</v>
      </c>
      <c r="B1" s="561"/>
      <c r="C1" s="561"/>
      <c r="D1" s="352">
        <f>Jurrat!G5</f>
        <v>2011</v>
      </c>
    </row>
    <row r="2" spans="1:4" ht="18" customHeight="1" x14ac:dyDescent="0.3">
      <c r="A2" s="565" t="str">
        <f>Jurrat!A9</f>
        <v>Lucas County Mutual Insurance Association</v>
      </c>
      <c r="B2" s="565"/>
      <c r="C2" s="565"/>
      <c r="D2" s="353"/>
    </row>
    <row r="3" spans="1:4" ht="18" customHeight="1" x14ac:dyDescent="0.25">
      <c r="A3" s="361"/>
      <c r="B3" s="359"/>
      <c r="C3" s="359"/>
      <c r="D3" s="359"/>
    </row>
    <row r="4" spans="1:4" ht="18" customHeight="1" x14ac:dyDescent="0.3">
      <c r="A4" s="564" t="s">
        <v>122</v>
      </c>
      <c r="B4" s="564"/>
      <c r="C4" s="564"/>
      <c r="D4" s="360"/>
    </row>
    <row r="5" spans="1:4" ht="36" customHeight="1" x14ac:dyDescent="0.25">
      <c r="A5" s="3"/>
      <c r="B5" s="4"/>
      <c r="C5" s="37" t="s">
        <v>13</v>
      </c>
      <c r="D5" s="37" t="s">
        <v>14</v>
      </c>
    </row>
    <row r="6" spans="1:4" ht="22.5" customHeight="1" x14ac:dyDescent="0.25">
      <c r="A6" s="3">
        <v>1</v>
      </c>
      <c r="B6" s="42" t="s">
        <v>469</v>
      </c>
      <c r="C6" s="342">
        <f>'Pg 8 Losses'!F47</f>
        <v>46421.26</v>
      </c>
      <c r="D6" s="469">
        <v>46421.26</v>
      </c>
    </row>
    <row r="7" spans="1:4" ht="22.5" customHeight="1" x14ac:dyDescent="0.25">
      <c r="A7" s="3">
        <v>2</v>
      </c>
      <c r="B7" s="42" t="s">
        <v>470</v>
      </c>
      <c r="C7" s="342">
        <f>'Pg 8 Losses'!E47</f>
        <v>0</v>
      </c>
      <c r="D7" s="469"/>
    </row>
    <row r="8" spans="1:4" ht="22.5" customHeight="1" x14ac:dyDescent="0.25">
      <c r="A8" s="3">
        <v>3</v>
      </c>
      <c r="B8" s="36" t="s">
        <v>126</v>
      </c>
      <c r="C8" s="469" t="s">
        <v>82</v>
      </c>
      <c r="D8" s="469" t="s">
        <v>82</v>
      </c>
    </row>
    <row r="9" spans="1:4" ht="22.5" customHeight="1" x14ac:dyDescent="0.25">
      <c r="A9" s="3">
        <v>4</v>
      </c>
      <c r="B9" s="36" t="s">
        <v>15</v>
      </c>
      <c r="C9" s="469">
        <v>177.9</v>
      </c>
      <c r="D9" s="469" t="s">
        <v>82</v>
      </c>
    </row>
    <row r="10" spans="1:4" ht="22.5" customHeight="1" x14ac:dyDescent="0.25">
      <c r="A10" s="3">
        <v>5</v>
      </c>
      <c r="B10" s="42" t="s">
        <v>150</v>
      </c>
      <c r="C10" s="469"/>
      <c r="D10" s="469"/>
    </row>
    <row r="11" spans="1:4" ht="26.4" x14ac:dyDescent="0.25">
      <c r="A11" s="3">
        <v>6</v>
      </c>
      <c r="B11" s="471" t="s">
        <v>465</v>
      </c>
      <c r="C11" s="469"/>
      <c r="D11" s="469"/>
    </row>
    <row r="12" spans="1:4" ht="22.5" customHeight="1" x14ac:dyDescent="0.25">
      <c r="A12" s="3">
        <v>7</v>
      </c>
      <c r="B12" s="36" t="s">
        <v>16</v>
      </c>
      <c r="C12" s="469"/>
      <c r="D12" s="469"/>
    </row>
    <row r="13" spans="1:4" ht="22.5" customHeight="1" x14ac:dyDescent="0.25">
      <c r="A13" s="3">
        <v>8</v>
      </c>
      <c r="B13" s="36" t="s">
        <v>124</v>
      </c>
      <c r="C13" s="469"/>
      <c r="D13" s="469"/>
    </row>
    <row r="14" spans="1:4" ht="22.5" customHeight="1" x14ac:dyDescent="0.25">
      <c r="A14" s="3">
        <v>9</v>
      </c>
      <c r="B14" s="36" t="s">
        <v>127</v>
      </c>
      <c r="C14" s="469">
        <v>41954.58</v>
      </c>
      <c r="D14" s="469">
        <v>2619.5</v>
      </c>
    </row>
    <row r="15" spans="1:4" ht="22.5" customHeight="1" x14ac:dyDescent="0.25">
      <c r="A15" s="3">
        <v>10</v>
      </c>
      <c r="B15" s="36" t="s">
        <v>17</v>
      </c>
      <c r="C15" s="469"/>
      <c r="D15" s="469"/>
    </row>
    <row r="16" spans="1:4" ht="22.5" customHeight="1" x14ac:dyDescent="0.25">
      <c r="A16" s="3">
        <v>11</v>
      </c>
      <c r="B16" s="36" t="s">
        <v>128</v>
      </c>
      <c r="C16" s="469">
        <v>15959.25</v>
      </c>
      <c r="D16" s="469" t="s">
        <v>82</v>
      </c>
    </row>
    <row r="17" spans="1:4" ht="22.5" customHeight="1" x14ac:dyDescent="0.25">
      <c r="A17" s="3">
        <v>12</v>
      </c>
      <c r="B17" s="36" t="s">
        <v>18</v>
      </c>
      <c r="C17" s="469"/>
      <c r="D17" s="469"/>
    </row>
    <row r="18" spans="1:4" ht="22.5" customHeight="1" x14ac:dyDescent="0.25">
      <c r="A18" s="3">
        <v>13</v>
      </c>
      <c r="B18" s="36" t="s">
        <v>19</v>
      </c>
      <c r="C18" s="469"/>
      <c r="D18" s="469"/>
    </row>
    <row r="19" spans="1:4" ht="22.5" customHeight="1" x14ac:dyDescent="0.25">
      <c r="A19" s="3">
        <v>14</v>
      </c>
      <c r="B19" s="36" t="s">
        <v>123</v>
      </c>
      <c r="C19" s="469"/>
      <c r="D19" s="469"/>
    </row>
    <row r="20" spans="1:4" ht="22.5" customHeight="1" x14ac:dyDescent="0.25">
      <c r="A20" s="3">
        <v>15</v>
      </c>
      <c r="B20" s="36" t="s">
        <v>20</v>
      </c>
      <c r="C20" s="469" t="s">
        <v>82</v>
      </c>
      <c r="D20" s="469" t="s">
        <v>82</v>
      </c>
    </row>
    <row r="21" spans="1:4" ht="22.5" customHeight="1" x14ac:dyDescent="0.25">
      <c r="A21" s="3">
        <v>16</v>
      </c>
      <c r="B21" s="36" t="s">
        <v>21</v>
      </c>
      <c r="C21" s="342">
        <f>C30</f>
        <v>0</v>
      </c>
      <c r="D21" s="342">
        <f>D30</f>
        <v>10774</v>
      </c>
    </row>
    <row r="22" spans="1:4" ht="22.5" customHeight="1" x14ac:dyDescent="0.25">
      <c r="A22" s="3">
        <v>17</v>
      </c>
      <c r="B22" s="36" t="s">
        <v>22</v>
      </c>
      <c r="C22" s="39">
        <f>SUM(C6:C21)</f>
        <v>104512.99</v>
      </c>
      <c r="D22" s="39">
        <f>SUM(D6:D21)</f>
        <v>59814.76</v>
      </c>
    </row>
    <row r="23" spans="1:4" ht="22.5" customHeight="1" x14ac:dyDescent="0.25">
      <c r="A23" s="3">
        <v>18</v>
      </c>
      <c r="B23" s="36" t="s">
        <v>23</v>
      </c>
      <c r="C23" s="39">
        <f>'Pg 4 IS'!C40</f>
        <v>398113.27999999997</v>
      </c>
      <c r="D23" s="39">
        <f>'Pg 2 Assets'!F25-'Pg 3 Liab'!D22</f>
        <v>399372.68</v>
      </c>
    </row>
    <row r="24" spans="1:4" ht="22.5" customHeight="1" x14ac:dyDescent="0.25">
      <c r="A24" s="3">
        <v>19</v>
      </c>
      <c r="B24" s="36" t="s">
        <v>140</v>
      </c>
      <c r="C24" s="39">
        <f>C22+C23</f>
        <v>502626.26999999996</v>
      </c>
      <c r="D24" s="39">
        <f>D22+D23</f>
        <v>459187.44</v>
      </c>
    </row>
    <row r="25" spans="1:4" ht="22.5" customHeight="1" x14ac:dyDescent="0.25">
      <c r="A25" s="3"/>
      <c r="B25" s="42" t="s">
        <v>527</v>
      </c>
      <c r="C25" s="40"/>
      <c r="D25" s="41"/>
    </row>
    <row r="26" spans="1:4" ht="22.5" customHeight="1" x14ac:dyDescent="0.25">
      <c r="A26" s="426">
        <v>1601</v>
      </c>
      <c r="B26" s="471"/>
      <c r="C26" s="469"/>
      <c r="D26" s="469" t="s">
        <v>82</v>
      </c>
    </row>
    <row r="27" spans="1:4" ht="22.5" customHeight="1" x14ac:dyDescent="0.25">
      <c r="A27" s="426">
        <v>1602</v>
      </c>
      <c r="B27" s="471" t="s">
        <v>15</v>
      </c>
      <c r="C27" s="469"/>
      <c r="D27" s="469"/>
    </row>
    <row r="28" spans="1:4" ht="22.5" customHeight="1" x14ac:dyDescent="0.25">
      <c r="A28" s="426">
        <v>1603</v>
      </c>
      <c r="B28" s="471" t="s">
        <v>618</v>
      </c>
      <c r="C28" s="469"/>
      <c r="D28" s="469">
        <v>10774</v>
      </c>
    </row>
    <row r="29" spans="1:4" ht="22.5" customHeight="1" x14ac:dyDescent="0.25">
      <c r="A29" s="426">
        <v>1698</v>
      </c>
      <c r="B29" s="345" t="s">
        <v>491</v>
      </c>
      <c r="C29" s="342">
        <f>'Pg 18 Overflow'!C25</f>
        <v>0</v>
      </c>
      <c r="D29" s="342">
        <f>'Pg 18 Overflow'!D25</f>
        <v>0</v>
      </c>
    </row>
    <row r="30" spans="1:4" ht="22.5" customHeight="1" x14ac:dyDescent="0.25">
      <c r="A30" s="426">
        <v>1699</v>
      </c>
      <c r="B30" s="345" t="s">
        <v>422</v>
      </c>
      <c r="C30" s="342">
        <f>SUM(C26:C29)</f>
        <v>0</v>
      </c>
      <c r="D30" s="342">
        <f>SUM(D26:D29)</f>
        <v>10774</v>
      </c>
    </row>
    <row r="31" spans="1:4" ht="18" customHeight="1" x14ac:dyDescent="0.25">
      <c r="A31" s="562">
        <v>3</v>
      </c>
      <c r="B31" s="562"/>
      <c r="C31" s="562"/>
      <c r="D31" s="562"/>
    </row>
  </sheetData>
  <sheetProtection password="DB4F" sheet="1"/>
  <mergeCells count="4">
    <mergeCell ref="A1:C1"/>
    <mergeCell ref="A31:D31"/>
    <mergeCell ref="A2:C2"/>
    <mergeCell ref="A4:C4"/>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zoomScaleNormal="100" zoomScaleSheetLayoutView="70" workbookViewId="0">
      <selection activeCell="C40" sqref="C40"/>
    </sheetView>
  </sheetViews>
  <sheetFormatPr defaultRowHeight="18" customHeight="1" x14ac:dyDescent="0.25"/>
  <cols>
    <col min="1" max="1" width="6.109375" style="5" bestFit="1" customWidth="1"/>
    <col min="2" max="2" width="60.6640625" style="5" customWidth="1"/>
    <col min="3" max="4" width="14.6640625" customWidth="1"/>
  </cols>
  <sheetData>
    <row r="1" spans="1:4" ht="18" customHeight="1" x14ac:dyDescent="0.3">
      <c r="A1" s="561" t="s">
        <v>74</v>
      </c>
      <c r="B1" s="561"/>
      <c r="C1" s="561"/>
      <c r="D1" s="352">
        <f>Jurrat!G5</f>
        <v>2011</v>
      </c>
    </row>
    <row r="2" spans="1:4" ht="18" customHeight="1" x14ac:dyDescent="0.3">
      <c r="A2" s="565" t="str">
        <f>Jurrat!A9</f>
        <v>Lucas County Mutual Insurance Association</v>
      </c>
      <c r="B2" s="565"/>
      <c r="C2" s="565"/>
      <c r="D2" s="353"/>
    </row>
    <row r="3" spans="1:4" ht="18" customHeight="1" x14ac:dyDescent="0.3">
      <c r="A3" s="564" t="s">
        <v>141</v>
      </c>
      <c r="B3" s="564"/>
      <c r="C3" s="564"/>
      <c r="D3" s="354"/>
    </row>
    <row r="4" spans="1:4" ht="25.5" customHeight="1" x14ac:dyDescent="0.25">
      <c r="A4" s="3"/>
      <c r="B4" s="4"/>
      <c r="C4" s="38" t="s">
        <v>13</v>
      </c>
      <c r="D4" s="38" t="s">
        <v>14</v>
      </c>
    </row>
    <row r="5" spans="1:4" ht="15.75" customHeight="1" x14ac:dyDescent="0.3">
      <c r="A5" s="3"/>
      <c r="B5" s="35" t="s">
        <v>143</v>
      </c>
      <c r="C5" s="40"/>
      <c r="D5" s="41"/>
    </row>
    <row r="6" spans="1:4" ht="15.75" customHeight="1" x14ac:dyDescent="0.25">
      <c r="A6" s="3">
        <v>1.1000000000000001</v>
      </c>
      <c r="B6" s="42" t="s">
        <v>153</v>
      </c>
      <c r="C6" s="469">
        <v>143571</v>
      </c>
      <c r="D6" s="469">
        <v>111455.6</v>
      </c>
    </row>
    <row r="7" spans="1:4" ht="15.75" customHeight="1" x14ac:dyDescent="0.25">
      <c r="A7" s="3">
        <v>1.2</v>
      </c>
      <c r="B7" s="42" t="s">
        <v>154</v>
      </c>
      <c r="C7" s="469"/>
      <c r="D7" s="469"/>
    </row>
    <row r="8" spans="1:4" ht="15.75" customHeight="1" x14ac:dyDescent="0.25">
      <c r="A8" s="3">
        <v>1.3</v>
      </c>
      <c r="B8" s="42" t="s">
        <v>156</v>
      </c>
      <c r="C8" s="39">
        <f>C6-C7</f>
        <v>143571</v>
      </c>
      <c r="D8" s="39">
        <f>D6-D7</f>
        <v>111455.6</v>
      </c>
    </row>
    <row r="9" spans="1:4" ht="15.75" customHeight="1" x14ac:dyDescent="0.25">
      <c r="A9" s="3">
        <v>1.4</v>
      </c>
      <c r="B9" s="42" t="s">
        <v>472</v>
      </c>
      <c r="C9" s="342">
        <f>'Pg 15 GI'!E19</f>
        <v>64605.73</v>
      </c>
      <c r="D9" s="469">
        <v>67165.52</v>
      </c>
    </row>
    <row r="10" spans="1:4" ht="25.2" x14ac:dyDescent="0.25">
      <c r="A10" s="3">
        <v>1.5</v>
      </c>
      <c r="B10" s="42" t="s">
        <v>473</v>
      </c>
      <c r="C10" s="342">
        <f>'Pg 15 GI'!F19</f>
        <v>0</v>
      </c>
      <c r="D10" s="469"/>
    </row>
    <row r="11" spans="1:4" ht="15.75" customHeight="1" x14ac:dyDescent="0.25">
      <c r="A11" s="3">
        <v>1.6</v>
      </c>
      <c r="B11" s="42" t="s">
        <v>155</v>
      </c>
      <c r="C11" s="39">
        <f>C8-C9+C10</f>
        <v>78965.26999999999</v>
      </c>
      <c r="D11" s="39">
        <f>D8-D9+D10</f>
        <v>44290.080000000002</v>
      </c>
    </row>
    <row r="12" spans="1:4" ht="15.75" customHeight="1" x14ac:dyDescent="0.3">
      <c r="A12" s="3"/>
      <c r="B12" s="35" t="s">
        <v>144</v>
      </c>
      <c r="C12" s="40"/>
      <c r="D12" s="41"/>
    </row>
    <row r="13" spans="1:4" ht="15.75" customHeight="1" x14ac:dyDescent="0.25">
      <c r="A13" s="3">
        <v>2</v>
      </c>
      <c r="B13" s="42" t="s">
        <v>471</v>
      </c>
      <c r="C13" s="342">
        <f>'Pg 8 Losses'!F25</f>
        <v>-1353.6500000000015</v>
      </c>
      <c r="D13" s="469">
        <v>16645.830000000002</v>
      </c>
    </row>
    <row r="14" spans="1:4" ht="15.75" customHeight="1" x14ac:dyDescent="0.25">
      <c r="A14" s="3">
        <v>3</v>
      </c>
      <c r="B14" s="42" t="s">
        <v>474</v>
      </c>
      <c r="C14" s="342">
        <f>'Pg 6 Expenses'!C35</f>
        <v>0</v>
      </c>
      <c r="D14" s="469">
        <v>0</v>
      </c>
    </row>
    <row r="15" spans="1:4" ht="15.75" customHeight="1" x14ac:dyDescent="0.25">
      <c r="A15" s="3">
        <v>4</v>
      </c>
      <c r="B15" s="42" t="s">
        <v>475</v>
      </c>
      <c r="C15" s="39">
        <f>'Pg 6 Expenses'!C45-C14</f>
        <v>86844.62</v>
      </c>
      <c r="D15" s="469">
        <v>85781.26</v>
      </c>
    </row>
    <row r="16" spans="1:4" ht="15.75" customHeight="1" x14ac:dyDescent="0.25">
      <c r="A16" s="3">
        <v>5</v>
      </c>
      <c r="B16" s="42" t="s">
        <v>24</v>
      </c>
      <c r="C16" s="342">
        <f>C45</f>
        <v>6842</v>
      </c>
      <c r="D16" s="342">
        <f>D45</f>
        <v>7240</v>
      </c>
    </row>
    <row r="17" spans="1:4" ht="15.75" customHeight="1" x14ac:dyDescent="0.25">
      <c r="A17" s="3">
        <v>6</v>
      </c>
      <c r="B17" s="36" t="s">
        <v>25</v>
      </c>
      <c r="C17" s="39">
        <f>C13+C14+C15+C16</f>
        <v>92332.97</v>
      </c>
      <c r="D17" s="39">
        <f>D13+D14+D15+D16</f>
        <v>109667.09</v>
      </c>
    </row>
    <row r="18" spans="1:4" ht="15.75" customHeight="1" x14ac:dyDescent="0.25">
      <c r="A18" s="3">
        <v>7</v>
      </c>
      <c r="B18" s="36" t="s">
        <v>26</v>
      </c>
      <c r="C18" s="39">
        <f>C11-C17</f>
        <v>-13367.700000000012</v>
      </c>
      <c r="D18" s="39">
        <f>D11-D17</f>
        <v>-65377.009999999995</v>
      </c>
    </row>
    <row r="19" spans="1:4" ht="15.75" customHeight="1" x14ac:dyDescent="0.3">
      <c r="A19" s="3"/>
      <c r="B19" s="35" t="s">
        <v>145</v>
      </c>
      <c r="C19" s="40"/>
      <c r="D19" s="41"/>
    </row>
    <row r="20" spans="1:4" ht="15.75" customHeight="1" x14ac:dyDescent="0.25">
      <c r="A20" s="3">
        <v>8</v>
      </c>
      <c r="B20" s="36" t="s">
        <v>27</v>
      </c>
      <c r="C20" s="469">
        <v>11048.56</v>
      </c>
      <c r="D20" s="469">
        <v>9468.6200000000008</v>
      </c>
    </row>
    <row r="21" spans="1:4" ht="15.75" customHeight="1" x14ac:dyDescent="0.25">
      <c r="A21" s="3">
        <v>9</v>
      </c>
      <c r="B21" s="42" t="s">
        <v>386</v>
      </c>
      <c r="C21" s="469"/>
      <c r="D21" s="469"/>
    </row>
    <row r="22" spans="1:4" ht="15.75" customHeight="1" x14ac:dyDescent="0.25">
      <c r="A22" s="3">
        <v>10</v>
      </c>
      <c r="B22" s="36" t="s">
        <v>28</v>
      </c>
      <c r="C22" s="39">
        <f>C20+C21</f>
        <v>11048.56</v>
      </c>
      <c r="D22" s="39">
        <f>D20+D21</f>
        <v>9468.6200000000008</v>
      </c>
    </row>
    <row r="23" spans="1:4" ht="15.75" customHeight="1" x14ac:dyDescent="0.3">
      <c r="A23" s="3"/>
      <c r="B23" s="35" t="s">
        <v>146</v>
      </c>
      <c r="C23" s="40"/>
      <c r="D23" s="41"/>
    </row>
    <row r="24" spans="1:4" ht="15.75" customHeight="1" x14ac:dyDescent="0.25">
      <c r="A24" s="3">
        <v>11</v>
      </c>
      <c r="B24" s="42" t="s">
        <v>363</v>
      </c>
      <c r="C24" s="469" t="s">
        <v>82</v>
      </c>
      <c r="D24" s="469" t="s">
        <v>82</v>
      </c>
    </row>
    <row r="25" spans="1:4" ht="15.75" customHeight="1" x14ac:dyDescent="0.25">
      <c r="A25" s="3">
        <v>12</v>
      </c>
      <c r="B25" s="36" t="s">
        <v>29</v>
      </c>
      <c r="C25" s="469" t="s">
        <v>82</v>
      </c>
      <c r="D25" s="469" t="s">
        <v>82</v>
      </c>
    </row>
    <row r="26" spans="1:4" ht="15.75" customHeight="1" x14ac:dyDescent="0.25">
      <c r="A26" s="3">
        <v>13</v>
      </c>
      <c r="B26" s="42" t="s">
        <v>30</v>
      </c>
      <c r="C26" s="342">
        <f>C50</f>
        <v>1849.07</v>
      </c>
      <c r="D26" s="342">
        <f>D50</f>
        <v>13804.05</v>
      </c>
    </row>
    <row r="27" spans="1:4" ht="15.75" customHeight="1" x14ac:dyDescent="0.25">
      <c r="A27" s="3">
        <v>14</v>
      </c>
      <c r="B27" s="36" t="s">
        <v>31</v>
      </c>
      <c r="C27" s="39">
        <f>SUM(C24:C26)</f>
        <v>1849.07</v>
      </c>
      <c r="D27" s="39">
        <f>SUM(D24:D26)</f>
        <v>13804.05</v>
      </c>
    </row>
    <row r="28" spans="1:4" ht="15.75" customHeight="1" x14ac:dyDescent="0.25">
      <c r="A28" s="3">
        <v>15</v>
      </c>
      <c r="B28" s="36" t="s">
        <v>149</v>
      </c>
      <c r="C28" s="39">
        <f>C18+C22+C27</f>
        <v>-470.07000000001221</v>
      </c>
      <c r="D28" s="39">
        <f>D18+D22+D27</f>
        <v>-42104.34</v>
      </c>
    </row>
    <row r="29" spans="1:4" ht="15.75" customHeight="1" x14ac:dyDescent="0.25">
      <c r="A29" s="3">
        <v>16</v>
      </c>
      <c r="B29" s="36" t="s">
        <v>148</v>
      </c>
      <c r="C29" s="469"/>
      <c r="D29" s="469"/>
    </row>
    <row r="30" spans="1:4" ht="15.75" customHeight="1" x14ac:dyDescent="0.25">
      <c r="A30" s="3">
        <v>17</v>
      </c>
      <c r="B30" s="36" t="s">
        <v>32</v>
      </c>
      <c r="C30" s="39">
        <f>C28-C29</f>
        <v>-470.07000000001221</v>
      </c>
      <c r="D30" s="39">
        <f>D28-D29</f>
        <v>-42104.34</v>
      </c>
    </row>
    <row r="31" spans="1:4" ht="15.75" customHeight="1" x14ac:dyDescent="0.3">
      <c r="A31" s="3"/>
      <c r="B31" s="35" t="s">
        <v>142</v>
      </c>
      <c r="C31" s="40"/>
      <c r="D31" s="41"/>
    </row>
    <row r="32" spans="1:4" ht="15.75" customHeight="1" x14ac:dyDescent="0.25">
      <c r="A32" s="3">
        <v>18</v>
      </c>
      <c r="B32" s="36" t="s">
        <v>33</v>
      </c>
      <c r="C32" s="342">
        <f>D40</f>
        <v>399372.68</v>
      </c>
      <c r="D32" s="469">
        <v>437900.2</v>
      </c>
    </row>
    <row r="33" spans="1:4" ht="15.75" customHeight="1" x14ac:dyDescent="0.25">
      <c r="A33" s="3">
        <v>19</v>
      </c>
      <c r="B33" s="36" t="s">
        <v>32</v>
      </c>
      <c r="C33" s="39">
        <f>C30</f>
        <v>-470.07000000001221</v>
      </c>
      <c r="D33" s="39">
        <f>D30</f>
        <v>-42104.34</v>
      </c>
    </row>
    <row r="34" spans="1:4" ht="26.4" x14ac:dyDescent="0.25">
      <c r="A34" s="3">
        <v>20</v>
      </c>
      <c r="B34" s="42" t="s">
        <v>385</v>
      </c>
      <c r="C34" s="469">
        <v>-18260.25</v>
      </c>
      <c r="D34" s="469" t="s">
        <v>82</v>
      </c>
    </row>
    <row r="35" spans="1:4" ht="15.75" customHeight="1" x14ac:dyDescent="0.25">
      <c r="A35" s="3">
        <v>21</v>
      </c>
      <c r="B35" s="36" t="s">
        <v>34</v>
      </c>
      <c r="C35" s="469" t="s">
        <v>82</v>
      </c>
      <c r="D35" s="469" t="s">
        <v>82</v>
      </c>
    </row>
    <row r="36" spans="1:4" ht="15.75" customHeight="1" x14ac:dyDescent="0.25">
      <c r="A36" s="3">
        <v>22</v>
      </c>
      <c r="B36" s="42" t="s">
        <v>466</v>
      </c>
      <c r="C36" s="472">
        <f>'Pg 9 Nonadmit'!E25</f>
        <v>17470.919999999998</v>
      </c>
      <c r="D36" s="469">
        <v>3576.82</v>
      </c>
    </row>
    <row r="37" spans="1:4" ht="15.75" customHeight="1" x14ac:dyDescent="0.25">
      <c r="A37" s="3">
        <v>23</v>
      </c>
      <c r="B37" s="36" t="s">
        <v>35</v>
      </c>
      <c r="C37" s="469" t="s">
        <v>82</v>
      </c>
      <c r="D37" s="469" t="s">
        <v>82</v>
      </c>
    </row>
    <row r="38" spans="1:4" ht="15.75" customHeight="1" x14ac:dyDescent="0.25">
      <c r="A38" s="3">
        <v>24</v>
      </c>
      <c r="B38" s="42" t="s">
        <v>36</v>
      </c>
      <c r="C38" s="342">
        <f>C53</f>
        <v>0</v>
      </c>
      <c r="D38" s="342">
        <f>D53</f>
        <v>0</v>
      </c>
    </row>
    <row r="39" spans="1:4" ht="15.75" customHeight="1" x14ac:dyDescent="0.25">
      <c r="A39" s="3">
        <v>25</v>
      </c>
      <c r="B39" s="36" t="s">
        <v>37</v>
      </c>
      <c r="C39" s="39">
        <f>SUM(C33:C38)</f>
        <v>-1259.4000000000124</v>
      </c>
      <c r="D39" s="39">
        <f>SUM(D33:D38)</f>
        <v>-38527.519999999997</v>
      </c>
    </row>
    <row r="40" spans="1:4" ht="15.75" customHeight="1" x14ac:dyDescent="0.25">
      <c r="A40" s="3">
        <v>26</v>
      </c>
      <c r="B40" s="36" t="s">
        <v>38</v>
      </c>
      <c r="C40" s="39">
        <f>C32+C39</f>
        <v>398113.27999999997</v>
      </c>
      <c r="D40" s="39">
        <f>D32+D39</f>
        <v>399372.68</v>
      </c>
    </row>
    <row r="41" spans="1:4" ht="15.75" customHeight="1" x14ac:dyDescent="0.25">
      <c r="A41" s="3"/>
      <c r="B41" s="344" t="s">
        <v>147</v>
      </c>
      <c r="C41" s="40"/>
      <c r="D41" s="41"/>
    </row>
    <row r="42" spans="1:4" ht="15.75" customHeight="1" x14ac:dyDescent="0.25">
      <c r="A42" s="343" t="s">
        <v>387</v>
      </c>
      <c r="B42" s="471" t="s">
        <v>611</v>
      </c>
      <c r="C42" s="469">
        <v>6842</v>
      </c>
      <c r="D42" s="469">
        <v>7240</v>
      </c>
    </row>
    <row r="43" spans="1:4" ht="15.75" customHeight="1" x14ac:dyDescent="0.25">
      <c r="A43" s="343" t="s">
        <v>388</v>
      </c>
      <c r="B43" s="470"/>
      <c r="C43" s="469"/>
      <c r="D43" s="469"/>
    </row>
    <row r="44" spans="1:4" ht="15.75" customHeight="1" x14ac:dyDescent="0.25">
      <c r="A44" s="343" t="s">
        <v>389</v>
      </c>
      <c r="B44" s="470"/>
      <c r="C44" s="469"/>
      <c r="D44" s="469"/>
    </row>
    <row r="45" spans="1:4" ht="15.75" customHeight="1" x14ac:dyDescent="0.25">
      <c r="A45" s="343" t="s">
        <v>390</v>
      </c>
      <c r="B45" s="345" t="s">
        <v>391</v>
      </c>
      <c r="C45" s="342">
        <f>SUM(C42:C44)</f>
        <v>6842</v>
      </c>
      <c r="D45" s="342">
        <f>SUM(D42:D44)</f>
        <v>7240</v>
      </c>
    </row>
    <row r="46" spans="1:4" ht="15.75" customHeight="1" x14ac:dyDescent="0.25">
      <c r="A46" s="3">
        <v>1301</v>
      </c>
      <c r="B46" s="471" t="s">
        <v>606</v>
      </c>
      <c r="C46" s="469">
        <v>750</v>
      </c>
      <c r="D46" s="469">
        <v>200</v>
      </c>
    </row>
    <row r="47" spans="1:4" ht="15.75" customHeight="1" x14ac:dyDescent="0.25">
      <c r="A47" s="3">
        <v>1302</v>
      </c>
      <c r="B47" s="471" t="s">
        <v>607</v>
      </c>
      <c r="C47" s="469">
        <v>1094.07</v>
      </c>
      <c r="D47" s="469">
        <v>258.20999999999998</v>
      </c>
    </row>
    <row r="48" spans="1:4" ht="15.75" customHeight="1" x14ac:dyDescent="0.25">
      <c r="A48" s="3">
        <v>1303</v>
      </c>
      <c r="B48" s="471" t="s">
        <v>608</v>
      </c>
      <c r="C48" s="469" t="s">
        <v>82</v>
      </c>
      <c r="D48" s="469">
        <v>6371.34</v>
      </c>
    </row>
    <row r="49" spans="1:4" ht="15.75" customHeight="1" x14ac:dyDescent="0.25">
      <c r="A49" s="3">
        <v>1304</v>
      </c>
      <c r="B49" s="471" t="s">
        <v>41</v>
      </c>
      <c r="C49" s="469">
        <v>5</v>
      </c>
      <c r="D49" s="469">
        <v>6974.5</v>
      </c>
    </row>
    <row r="50" spans="1:4" ht="15.75" customHeight="1" x14ac:dyDescent="0.25">
      <c r="A50" s="3">
        <v>1399</v>
      </c>
      <c r="B50" s="345" t="s">
        <v>392</v>
      </c>
      <c r="C50" s="342">
        <f>SUM(C46:C49)</f>
        <v>1849.07</v>
      </c>
      <c r="D50" s="342">
        <f>SUM(D46:D49)</f>
        <v>13804.05</v>
      </c>
    </row>
    <row r="51" spans="1:4" ht="15.75" customHeight="1" x14ac:dyDescent="0.25">
      <c r="A51" s="3">
        <v>2401</v>
      </c>
      <c r="B51" s="470"/>
      <c r="C51" s="469"/>
      <c r="D51" s="469"/>
    </row>
    <row r="52" spans="1:4" ht="15.75" customHeight="1" x14ac:dyDescent="0.25">
      <c r="A52" s="3">
        <v>2402</v>
      </c>
      <c r="B52" s="470"/>
      <c r="C52" s="469"/>
      <c r="D52" s="469"/>
    </row>
    <row r="53" spans="1:4" ht="15.75" customHeight="1" x14ac:dyDescent="0.25">
      <c r="A53" s="3">
        <v>2499</v>
      </c>
      <c r="B53" s="345" t="s">
        <v>393</v>
      </c>
      <c r="C53" s="342">
        <f>SUM(C51:C52)</f>
        <v>0</v>
      </c>
      <c r="D53" s="342">
        <f>SUM(D51:D52)</f>
        <v>0</v>
      </c>
    </row>
    <row r="54" spans="1:4" ht="18" customHeight="1" x14ac:dyDescent="0.25">
      <c r="A54" s="562">
        <v>4</v>
      </c>
      <c r="B54" s="562"/>
      <c r="C54" s="562"/>
      <c r="D54" s="562"/>
    </row>
  </sheetData>
  <sheetProtection password="DB4F" sheet="1"/>
  <mergeCells count="4">
    <mergeCell ref="A1:C1"/>
    <mergeCell ref="A2:C2"/>
    <mergeCell ref="A3:C3"/>
    <mergeCell ref="A54:D54"/>
  </mergeCells>
  <pageMargins left="0.2" right="0.2" top="0.75" bottom="0.7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topLeftCell="A19" zoomScaleNormal="100" workbookViewId="0">
      <selection activeCell="C28" sqref="C28"/>
    </sheetView>
  </sheetViews>
  <sheetFormatPr defaultRowHeight="18" customHeight="1" x14ac:dyDescent="0.25"/>
  <cols>
    <col min="1" max="1" width="6.5546875" style="5" customWidth="1"/>
    <col min="2" max="2" width="60" style="5" customWidth="1"/>
    <col min="3" max="3" width="15.5546875" customWidth="1"/>
    <col min="4" max="4" width="15.6640625" customWidth="1"/>
  </cols>
  <sheetData>
    <row r="1" spans="1:4" ht="18" customHeight="1" x14ac:dyDescent="0.3">
      <c r="A1" s="561" t="s">
        <v>74</v>
      </c>
      <c r="B1" s="561"/>
      <c r="C1" s="561"/>
      <c r="D1" s="352">
        <f>Jurrat!G5</f>
        <v>2011</v>
      </c>
    </row>
    <row r="2" spans="1:4" ht="18" customHeight="1" x14ac:dyDescent="0.3">
      <c r="A2" s="565" t="str">
        <f>Jurrat!A9</f>
        <v>Lucas County Mutual Insurance Association</v>
      </c>
      <c r="B2" s="565"/>
      <c r="C2" s="565"/>
      <c r="D2" s="353"/>
    </row>
    <row r="3" spans="1:4" ht="18" customHeight="1" x14ac:dyDescent="0.3">
      <c r="A3" s="567" t="s">
        <v>152</v>
      </c>
      <c r="B3" s="567"/>
      <c r="C3" s="567"/>
      <c r="D3" s="352"/>
    </row>
    <row r="4" spans="1:4" ht="18" customHeight="1" x14ac:dyDescent="0.25">
      <c r="A4" s="339"/>
      <c r="B4" s="6"/>
      <c r="C4" s="340" t="s">
        <v>13</v>
      </c>
      <c r="D4" s="341" t="s">
        <v>14</v>
      </c>
    </row>
    <row r="5" spans="1:4" ht="18" customHeight="1" x14ac:dyDescent="0.25">
      <c r="A5" s="450"/>
      <c r="B5" s="373" t="s">
        <v>366</v>
      </c>
      <c r="C5" s="373"/>
      <c r="D5" s="453"/>
    </row>
    <row r="6" spans="1:4" ht="18" customHeight="1" x14ac:dyDescent="0.25">
      <c r="A6" s="374">
        <v>1</v>
      </c>
      <c r="B6" s="375" t="s">
        <v>364</v>
      </c>
      <c r="C6" s="473">
        <v>78965.27</v>
      </c>
      <c r="D6" s="474">
        <v>44290.080000000002</v>
      </c>
    </row>
    <row r="7" spans="1:4" ht="18" customHeight="1" x14ac:dyDescent="0.25">
      <c r="A7" s="36">
        <v>2</v>
      </c>
      <c r="B7" s="376" t="s">
        <v>40</v>
      </c>
      <c r="C7" s="475">
        <v>11048.56</v>
      </c>
      <c r="D7" s="475">
        <v>3155.32</v>
      </c>
    </row>
    <row r="8" spans="1:4" ht="18" customHeight="1" x14ac:dyDescent="0.25">
      <c r="A8" s="36">
        <v>3</v>
      </c>
      <c r="B8" s="36" t="s">
        <v>41</v>
      </c>
      <c r="C8" s="475">
        <f>1094.07+755</f>
        <v>1849.07</v>
      </c>
      <c r="D8" s="475">
        <v>458.19</v>
      </c>
    </row>
    <row r="9" spans="1:4" ht="18" customHeight="1" x14ac:dyDescent="0.25">
      <c r="A9" s="36">
        <v>4</v>
      </c>
      <c r="B9" s="42" t="s">
        <v>486</v>
      </c>
      <c r="C9" s="377">
        <f>SUM(C6:C8)</f>
        <v>91862.900000000009</v>
      </c>
      <c r="D9" s="377">
        <f>SUM(D6:D8)</f>
        <v>47903.590000000004</v>
      </c>
    </row>
    <row r="10" spans="1:4" ht="18" customHeight="1" x14ac:dyDescent="0.25">
      <c r="A10" s="36">
        <v>5</v>
      </c>
      <c r="B10" s="36" t="s">
        <v>43</v>
      </c>
      <c r="C10" s="475">
        <v>42994.81</v>
      </c>
      <c r="D10" s="475">
        <v>-29775.45</v>
      </c>
    </row>
    <row r="11" spans="1:4" ht="18" customHeight="1" x14ac:dyDescent="0.25">
      <c r="A11" s="36">
        <v>6</v>
      </c>
      <c r="B11" s="36" t="s">
        <v>44</v>
      </c>
      <c r="C11" s="475">
        <v>93686.62</v>
      </c>
      <c r="D11" s="475">
        <v>93021.26</v>
      </c>
    </row>
    <row r="12" spans="1:4" ht="18" customHeight="1" x14ac:dyDescent="0.25">
      <c r="A12" s="36">
        <v>7</v>
      </c>
      <c r="B12" s="36" t="s">
        <v>365</v>
      </c>
      <c r="C12" s="475" t="s">
        <v>82</v>
      </c>
      <c r="D12" s="475" t="s">
        <v>82</v>
      </c>
    </row>
    <row r="13" spans="1:4" ht="18" customHeight="1" x14ac:dyDescent="0.25">
      <c r="A13" s="36">
        <v>8</v>
      </c>
      <c r="B13" s="42" t="s">
        <v>486</v>
      </c>
      <c r="C13" s="377">
        <f>SUM(C10:C12)</f>
        <v>136681.43</v>
      </c>
      <c r="D13" s="377">
        <f>SUM(D10:D12)</f>
        <v>63245.81</v>
      </c>
    </row>
    <row r="14" spans="1:4" ht="18" customHeight="1" x14ac:dyDescent="0.25">
      <c r="A14" s="378">
        <v>9</v>
      </c>
      <c r="B14" s="378" t="s">
        <v>45</v>
      </c>
      <c r="C14" s="379">
        <f>C9-C13</f>
        <v>-44818.529999999984</v>
      </c>
      <c r="D14" s="379">
        <f>D9-D13</f>
        <v>-15342.219999999994</v>
      </c>
    </row>
    <row r="15" spans="1:4" ht="18" customHeight="1" x14ac:dyDescent="0.25">
      <c r="A15" s="451"/>
      <c r="B15" s="373" t="s">
        <v>367</v>
      </c>
      <c r="C15" s="380"/>
      <c r="D15" s="452"/>
    </row>
    <row r="16" spans="1:4" ht="18" customHeight="1" x14ac:dyDescent="0.25">
      <c r="A16" s="375">
        <v>10</v>
      </c>
      <c r="B16" s="419" t="s">
        <v>482</v>
      </c>
      <c r="C16" s="420"/>
      <c r="D16" s="420"/>
    </row>
    <row r="17" spans="1:4" ht="18" customHeight="1" x14ac:dyDescent="0.25">
      <c r="A17" s="381">
        <v>10.1</v>
      </c>
      <c r="B17" s="418" t="s">
        <v>477</v>
      </c>
      <c r="C17" s="474">
        <v>160000</v>
      </c>
      <c r="D17" s="474">
        <v>6313.3</v>
      </c>
    </row>
    <row r="18" spans="1:4" ht="18" customHeight="1" x14ac:dyDescent="0.25">
      <c r="A18" s="36">
        <v>10.199999999999999</v>
      </c>
      <c r="B18" s="42" t="s">
        <v>478</v>
      </c>
      <c r="C18" s="475" t="s">
        <v>82</v>
      </c>
      <c r="D18" s="475">
        <v>0</v>
      </c>
    </row>
    <row r="19" spans="1:4" ht="18" customHeight="1" x14ac:dyDescent="0.25">
      <c r="A19" s="36">
        <v>10.3</v>
      </c>
      <c r="B19" s="42" t="s">
        <v>479</v>
      </c>
      <c r="C19" s="475" t="s">
        <v>82</v>
      </c>
      <c r="D19" s="475" t="s">
        <v>82</v>
      </c>
    </row>
    <row r="20" spans="1:4" ht="26.4" x14ac:dyDescent="0.25">
      <c r="A20" s="36">
        <v>10.4</v>
      </c>
      <c r="B20" s="36" t="s">
        <v>46</v>
      </c>
      <c r="C20" s="475" t="s">
        <v>82</v>
      </c>
      <c r="D20" s="475" t="s">
        <v>82</v>
      </c>
    </row>
    <row r="21" spans="1:4" ht="18" customHeight="1" x14ac:dyDescent="0.25">
      <c r="A21" s="36">
        <v>10.5</v>
      </c>
      <c r="B21" s="42" t="s">
        <v>481</v>
      </c>
      <c r="C21" s="475" t="s">
        <v>82</v>
      </c>
      <c r="D21" s="475" t="s">
        <v>82</v>
      </c>
    </row>
    <row r="22" spans="1:4" ht="18" customHeight="1" x14ac:dyDescent="0.25">
      <c r="A22" s="36">
        <v>10.6</v>
      </c>
      <c r="B22" s="42" t="s">
        <v>483</v>
      </c>
      <c r="C22" s="377">
        <f>SUM(C17:C21)</f>
        <v>160000</v>
      </c>
      <c r="D22" s="377">
        <f>SUM(D17:D21)</f>
        <v>6313.3</v>
      </c>
    </row>
    <row r="23" spans="1:4" ht="18" customHeight="1" x14ac:dyDescent="0.25">
      <c r="A23" s="36">
        <v>11</v>
      </c>
      <c r="B23" s="421" t="s">
        <v>476</v>
      </c>
      <c r="C23" s="377"/>
      <c r="D23" s="377"/>
    </row>
    <row r="24" spans="1:4" ht="18" customHeight="1" x14ac:dyDescent="0.25">
      <c r="A24" s="36">
        <v>11.1</v>
      </c>
      <c r="B24" s="42" t="s">
        <v>477</v>
      </c>
      <c r="C24" s="475">
        <v>165860.13</v>
      </c>
      <c r="D24" s="475">
        <v>6313.3</v>
      </c>
    </row>
    <row r="25" spans="1:4" ht="18" customHeight="1" x14ac:dyDescent="0.25">
      <c r="A25" s="36">
        <v>11.2</v>
      </c>
      <c r="B25" s="42" t="s">
        <v>478</v>
      </c>
      <c r="C25" s="475" t="s">
        <v>82</v>
      </c>
      <c r="D25" s="475">
        <v>6000</v>
      </c>
    </row>
    <row r="26" spans="1:4" ht="18" customHeight="1" x14ac:dyDescent="0.25">
      <c r="A26" s="36">
        <v>11.3</v>
      </c>
      <c r="B26" s="42" t="s">
        <v>479</v>
      </c>
      <c r="C26" s="475" t="s">
        <v>82</v>
      </c>
      <c r="D26" s="475" t="s">
        <v>82</v>
      </c>
    </row>
    <row r="27" spans="1:4" ht="18" customHeight="1" x14ac:dyDescent="0.25">
      <c r="A27" s="36">
        <v>11.4</v>
      </c>
      <c r="B27" s="42" t="s">
        <v>480</v>
      </c>
      <c r="C27" s="475">
        <v>-2372.5700000000002</v>
      </c>
      <c r="D27" s="475" t="s">
        <v>82</v>
      </c>
    </row>
    <row r="28" spans="1:4" ht="18" customHeight="1" x14ac:dyDescent="0.25">
      <c r="A28" s="36">
        <v>11.5</v>
      </c>
      <c r="B28" s="42" t="s">
        <v>484</v>
      </c>
      <c r="C28" s="377">
        <f>SUM(C24:C27)</f>
        <v>163487.56</v>
      </c>
      <c r="D28" s="377">
        <f>SUM(D24:D27)</f>
        <v>12313.3</v>
      </c>
    </row>
    <row r="29" spans="1:4" ht="18" customHeight="1" x14ac:dyDescent="0.25">
      <c r="A29" s="378">
        <v>11.6</v>
      </c>
      <c r="B29" s="378" t="s">
        <v>47</v>
      </c>
      <c r="C29" s="379">
        <f>C22-C28</f>
        <v>-3487.5599999999977</v>
      </c>
      <c r="D29" s="379">
        <f>D22-D28</f>
        <v>-5999.9999999999991</v>
      </c>
    </row>
    <row r="30" spans="1:4" ht="18" customHeight="1" x14ac:dyDescent="0.25">
      <c r="A30" s="451"/>
      <c r="B30" s="373" t="s">
        <v>368</v>
      </c>
      <c r="C30" s="380"/>
      <c r="D30" s="452"/>
    </row>
    <row r="31" spans="1:4" ht="18" customHeight="1" x14ac:dyDescent="0.25">
      <c r="A31" s="381">
        <v>12.1</v>
      </c>
      <c r="B31" s="381" t="s">
        <v>48</v>
      </c>
      <c r="C31" s="474"/>
      <c r="D31" s="474">
        <v>10774</v>
      </c>
    </row>
    <row r="32" spans="1:4" ht="18" customHeight="1" x14ac:dyDescent="0.25">
      <c r="A32" s="36">
        <v>12.2</v>
      </c>
      <c r="B32" s="36" t="s">
        <v>49</v>
      </c>
      <c r="C32" s="475"/>
      <c r="D32" s="475" t="s">
        <v>82</v>
      </c>
    </row>
    <row r="33" spans="1:4" ht="18" customHeight="1" x14ac:dyDescent="0.25">
      <c r="A33" s="378">
        <v>13</v>
      </c>
      <c r="B33" s="422" t="s">
        <v>485</v>
      </c>
      <c r="C33" s="379">
        <f>SUM(C31:C32)</f>
        <v>0</v>
      </c>
      <c r="D33" s="379">
        <f>SUM(D31:D32)</f>
        <v>10774</v>
      </c>
    </row>
    <row r="34" spans="1:4" ht="26.4" x14ac:dyDescent="0.25">
      <c r="A34" s="451"/>
      <c r="B34" s="373" t="s">
        <v>369</v>
      </c>
      <c r="C34" s="380"/>
      <c r="D34" s="452"/>
    </row>
    <row r="35" spans="1:4" ht="18" customHeight="1" x14ac:dyDescent="0.25">
      <c r="A35" s="381">
        <v>14</v>
      </c>
      <c r="B35" s="381" t="s">
        <v>50</v>
      </c>
      <c r="C35" s="382">
        <f>C14+C29+C33</f>
        <v>-48306.089999999982</v>
      </c>
      <c r="D35" s="382">
        <f>D14+D29+D33</f>
        <v>-10568.219999999994</v>
      </c>
    </row>
    <row r="36" spans="1:4" ht="26.4" x14ac:dyDescent="0.25">
      <c r="A36" s="36">
        <v>15.1</v>
      </c>
      <c r="B36" s="36" t="s">
        <v>51</v>
      </c>
      <c r="C36" s="383">
        <f>D37</f>
        <v>253186.31999999998</v>
      </c>
      <c r="D36" s="475">
        <v>263754.53999999998</v>
      </c>
    </row>
    <row r="37" spans="1:4" ht="18" customHeight="1" x14ac:dyDescent="0.25">
      <c r="A37" s="378">
        <v>15.2</v>
      </c>
      <c r="B37" s="378" t="s">
        <v>52</v>
      </c>
      <c r="C37" s="379">
        <f>C36+C35</f>
        <v>204880.22999999998</v>
      </c>
      <c r="D37" s="379">
        <f>D36+D35</f>
        <v>253186.31999999998</v>
      </c>
    </row>
    <row r="38" spans="1:4" ht="18" customHeight="1" x14ac:dyDescent="0.25">
      <c r="A38" s="566">
        <v>5</v>
      </c>
      <c r="B38" s="566"/>
      <c r="C38" s="566"/>
      <c r="D38" s="566"/>
    </row>
  </sheetData>
  <sheetProtection password="DB4F" sheet="1"/>
  <mergeCells count="4">
    <mergeCell ref="A38:D38"/>
    <mergeCell ref="A1:C1"/>
    <mergeCell ref="A2:C2"/>
    <mergeCell ref="A3:C3"/>
  </mergeCells>
  <pageMargins left="0.2" right="0.2" top="0.75" bottom="0.75" header="0.3" footer="0.3"/>
  <pageSetup paperSize="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showGridLines="0" zoomScaleNormal="100" workbookViewId="0">
      <selection activeCell="C48" sqref="C48"/>
    </sheetView>
  </sheetViews>
  <sheetFormatPr defaultRowHeight="18" customHeight="1" x14ac:dyDescent="0.25"/>
  <cols>
    <col min="1" max="1" width="9.109375" style="5" customWidth="1"/>
    <col min="2" max="2" width="60.6640625" style="5" customWidth="1"/>
    <col min="3" max="3" width="18.88671875" customWidth="1"/>
    <col min="4" max="5" width="15.6640625" customWidth="1"/>
  </cols>
  <sheetData>
    <row r="1" spans="1:3" ht="15.6" x14ac:dyDescent="0.3">
      <c r="A1" s="561" t="s">
        <v>74</v>
      </c>
      <c r="B1" s="561"/>
      <c r="C1" s="355">
        <f>Jurrat!G5</f>
        <v>2011</v>
      </c>
    </row>
    <row r="2" spans="1:3" ht="15.6" x14ac:dyDescent="0.3">
      <c r="A2" s="563" t="str">
        <f>Jurrat!A9</f>
        <v>Lucas County Mutual Insurance Association</v>
      </c>
      <c r="B2" s="563"/>
      <c r="C2" s="563"/>
    </row>
    <row r="3" spans="1:3" ht="15" x14ac:dyDescent="0.25">
      <c r="A3" s="568"/>
      <c r="B3" s="568"/>
      <c r="C3" s="568"/>
    </row>
    <row r="4" spans="1:3" ht="15.6" x14ac:dyDescent="0.3">
      <c r="A4" s="571" t="s">
        <v>370</v>
      </c>
      <c r="B4" s="571"/>
      <c r="C4" s="571"/>
    </row>
    <row r="5" spans="1:3" ht="13.2" x14ac:dyDescent="0.25">
      <c r="A5" s="3"/>
      <c r="B5" s="4"/>
      <c r="C5" s="1" t="s">
        <v>13</v>
      </c>
    </row>
    <row r="6" spans="1:3" ht="24" x14ac:dyDescent="0.25">
      <c r="A6" s="369">
        <v>1.1000000000000001</v>
      </c>
      <c r="B6" s="369" t="s">
        <v>410</v>
      </c>
      <c r="C6" s="476">
        <v>2174.27</v>
      </c>
    </row>
    <row r="7" spans="1:3" ht="15.75" customHeight="1" x14ac:dyDescent="0.25">
      <c r="A7" s="369">
        <v>1.2</v>
      </c>
      <c r="B7" s="369" t="s">
        <v>371</v>
      </c>
      <c r="C7" s="476">
        <v>0</v>
      </c>
    </row>
    <row r="8" spans="1:3" ht="15.75" customHeight="1" x14ac:dyDescent="0.25">
      <c r="A8" s="369">
        <v>1.3</v>
      </c>
      <c r="B8" s="369" t="s">
        <v>53</v>
      </c>
      <c r="C8" s="476">
        <v>0</v>
      </c>
    </row>
    <row r="9" spans="1:3" ht="15.75" customHeight="1" x14ac:dyDescent="0.25">
      <c r="A9" s="369">
        <v>1.4</v>
      </c>
      <c r="B9" s="369" t="s">
        <v>418</v>
      </c>
      <c r="C9" s="477">
        <f>C6+C7-C8</f>
        <v>2174.27</v>
      </c>
    </row>
    <row r="10" spans="1:3" ht="24" x14ac:dyDescent="0.25">
      <c r="A10" s="457">
        <v>2.1</v>
      </c>
      <c r="B10" s="369" t="s">
        <v>411</v>
      </c>
      <c r="C10" s="476">
        <v>9712.6299999999992</v>
      </c>
    </row>
    <row r="11" spans="1:3" ht="15.75" customHeight="1" x14ac:dyDescent="0.25">
      <c r="A11" s="456">
        <v>2.2000000000000002</v>
      </c>
      <c r="B11" s="369" t="s">
        <v>378</v>
      </c>
      <c r="C11" s="476">
        <v>0</v>
      </c>
    </row>
    <row r="12" spans="1:3" ht="15.75" customHeight="1" x14ac:dyDescent="0.25">
      <c r="A12" s="369">
        <v>2.2999999999999998</v>
      </c>
      <c r="B12" s="369" t="s">
        <v>53</v>
      </c>
      <c r="C12" s="476">
        <v>0</v>
      </c>
    </row>
    <row r="13" spans="1:3" ht="15.75" customHeight="1" x14ac:dyDescent="0.25">
      <c r="A13" s="369">
        <v>2.4</v>
      </c>
      <c r="B13" s="369" t="s">
        <v>379</v>
      </c>
      <c r="C13" s="476">
        <v>0</v>
      </c>
    </row>
    <row r="14" spans="1:3" ht="15.75" customHeight="1" x14ac:dyDescent="0.25">
      <c r="A14" s="369">
        <v>2.5</v>
      </c>
      <c r="B14" s="369" t="s">
        <v>380</v>
      </c>
      <c r="C14" s="476">
        <v>0</v>
      </c>
    </row>
    <row r="15" spans="1:3" ht="15.75" customHeight="1" x14ac:dyDescent="0.25">
      <c r="A15" s="369">
        <v>2.6</v>
      </c>
      <c r="B15" s="369" t="s">
        <v>381</v>
      </c>
      <c r="C15" s="476">
        <v>0</v>
      </c>
    </row>
    <row r="16" spans="1:3" ht="15.75" customHeight="1" x14ac:dyDescent="0.25">
      <c r="A16" s="369">
        <v>2.7</v>
      </c>
      <c r="B16" s="369" t="s">
        <v>382</v>
      </c>
      <c r="C16" s="476">
        <v>0</v>
      </c>
    </row>
    <row r="17" spans="1:3" ht="15.75" customHeight="1" x14ac:dyDescent="0.25">
      <c r="A17" s="369">
        <v>2.8</v>
      </c>
      <c r="B17" s="369" t="s">
        <v>419</v>
      </c>
      <c r="C17" s="477">
        <f>C10+C11-C12+C13+C14-C15+C16</f>
        <v>9712.6299999999992</v>
      </c>
    </row>
    <row r="18" spans="1:3" ht="15.75" customHeight="1" x14ac:dyDescent="0.25">
      <c r="A18" s="369">
        <v>3</v>
      </c>
      <c r="B18" s="369" t="s">
        <v>54</v>
      </c>
      <c r="C18" s="476">
        <v>0</v>
      </c>
    </row>
    <row r="19" spans="1:3" ht="15.75" customHeight="1" x14ac:dyDescent="0.25">
      <c r="A19" s="369">
        <v>4</v>
      </c>
      <c r="B19" s="369" t="s">
        <v>55</v>
      </c>
      <c r="C19" s="476">
        <v>0</v>
      </c>
    </row>
    <row r="20" spans="1:3" ht="15.75" customHeight="1" x14ac:dyDescent="0.25">
      <c r="A20" s="369">
        <v>5</v>
      </c>
      <c r="B20" s="369" t="s">
        <v>56</v>
      </c>
      <c r="C20" s="476">
        <v>1068</v>
      </c>
    </row>
    <row r="21" spans="1:3" ht="15.75" customHeight="1" x14ac:dyDescent="0.25">
      <c r="A21" s="369">
        <v>6</v>
      </c>
      <c r="B21" s="369" t="s">
        <v>57</v>
      </c>
      <c r="C21" s="476">
        <v>0</v>
      </c>
    </row>
    <row r="22" spans="1:3" ht="15.75" customHeight="1" x14ac:dyDescent="0.25">
      <c r="A22" s="369">
        <v>7</v>
      </c>
      <c r="B22" s="369" t="s">
        <v>58</v>
      </c>
      <c r="C22" s="476">
        <v>593.84</v>
      </c>
    </row>
    <row r="23" spans="1:3" ht="24" x14ac:dyDescent="0.25">
      <c r="A23" s="369">
        <v>8.1</v>
      </c>
      <c r="B23" s="369" t="s">
        <v>412</v>
      </c>
      <c r="C23" s="476">
        <v>31452.99</v>
      </c>
    </row>
    <row r="24" spans="1:3" ht="15.75" customHeight="1" x14ac:dyDescent="0.25">
      <c r="A24" s="369">
        <v>8.1999999999999993</v>
      </c>
      <c r="B24" s="369" t="s">
        <v>377</v>
      </c>
      <c r="C24" s="476">
        <v>5041.3100000000004</v>
      </c>
    </row>
    <row r="25" spans="1:3" ht="15.75" customHeight="1" x14ac:dyDescent="0.25">
      <c r="A25" s="369">
        <v>9</v>
      </c>
      <c r="B25" s="369" t="s">
        <v>59</v>
      </c>
      <c r="C25" s="476">
        <v>0</v>
      </c>
    </row>
    <row r="26" spans="1:3" ht="15.75" customHeight="1" x14ac:dyDescent="0.25">
      <c r="A26" s="369">
        <v>10</v>
      </c>
      <c r="B26" s="369" t="s">
        <v>60</v>
      </c>
      <c r="C26" s="476">
        <v>4718.1000000000004</v>
      </c>
    </row>
    <row r="27" spans="1:3" ht="15.75" customHeight="1" x14ac:dyDescent="0.25">
      <c r="A27" s="369">
        <v>11</v>
      </c>
      <c r="B27" s="369" t="s">
        <v>61</v>
      </c>
      <c r="C27" s="476">
        <v>8979.7999999999993</v>
      </c>
    </row>
    <row r="28" spans="1:3" ht="15.75" customHeight="1" x14ac:dyDescent="0.25">
      <c r="A28" s="369">
        <v>12</v>
      </c>
      <c r="B28" s="369" t="s">
        <v>62</v>
      </c>
      <c r="C28" s="476">
        <v>1939.53</v>
      </c>
    </row>
    <row r="29" spans="1:3" ht="15.75" customHeight="1" x14ac:dyDescent="0.25">
      <c r="A29" s="369">
        <v>13</v>
      </c>
      <c r="B29" s="369" t="s">
        <v>63</v>
      </c>
      <c r="C29" s="476">
        <v>1920</v>
      </c>
    </row>
    <row r="30" spans="1:3" ht="15.75" customHeight="1" x14ac:dyDescent="0.25">
      <c r="A30" s="369">
        <v>14</v>
      </c>
      <c r="B30" s="369" t="s">
        <v>64</v>
      </c>
      <c r="C30" s="476">
        <v>0</v>
      </c>
    </row>
    <row r="31" spans="1:3" ht="15.75" customHeight="1" x14ac:dyDescent="0.25">
      <c r="A31" s="369">
        <v>15</v>
      </c>
      <c r="B31" s="369" t="s">
        <v>65</v>
      </c>
      <c r="C31" s="476">
        <v>0</v>
      </c>
    </row>
    <row r="32" spans="1:3" ht="15.75" customHeight="1" x14ac:dyDescent="0.25">
      <c r="A32" s="369">
        <v>16</v>
      </c>
      <c r="B32" s="369" t="s">
        <v>66</v>
      </c>
      <c r="C32" s="476">
        <v>224.2</v>
      </c>
    </row>
    <row r="33" spans="1:3" ht="15.75" customHeight="1" x14ac:dyDescent="0.25">
      <c r="A33" s="369">
        <v>17</v>
      </c>
      <c r="B33" s="369" t="s">
        <v>384</v>
      </c>
      <c r="C33" s="476">
        <v>759.32</v>
      </c>
    </row>
    <row r="34" spans="1:3" ht="15.75" customHeight="1" x14ac:dyDescent="0.25">
      <c r="A34" s="369">
        <v>18</v>
      </c>
      <c r="B34" s="369" t="s">
        <v>67</v>
      </c>
      <c r="C34" s="476">
        <v>5348.17</v>
      </c>
    </row>
    <row r="35" spans="1:3" ht="15.75" customHeight="1" x14ac:dyDescent="0.25">
      <c r="A35" s="369">
        <v>19</v>
      </c>
      <c r="B35" s="369" t="s">
        <v>373</v>
      </c>
      <c r="C35" s="476">
        <v>0</v>
      </c>
    </row>
    <row r="36" spans="1:3" ht="15.75" customHeight="1" x14ac:dyDescent="0.25">
      <c r="A36" s="369">
        <v>18</v>
      </c>
      <c r="B36" s="369" t="s">
        <v>374</v>
      </c>
      <c r="C36" s="476">
        <v>4432.46</v>
      </c>
    </row>
    <row r="37" spans="1:3" ht="15.75" customHeight="1" x14ac:dyDescent="0.25">
      <c r="A37" s="369">
        <v>19</v>
      </c>
      <c r="B37" s="369" t="s">
        <v>415</v>
      </c>
      <c r="C37" s="477">
        <f>SUM(C18:C36)</f>
        <v>66477.719999999987</v>
      </c>
    </row>
    <row r="38" spans="1:3" ht="24" x14ac:dyDescent="0.25">
      <c r="A38" s="369">
        <v>20.100000000000001</v>
      </c>
      <c r="B38" s="369" t="s">
        <v>413</v>
      </c>
      <c r="C38" s="476">
        <v>250</v>
      </c>
    </row>
    <row r="39" spans="1:3" ht="15.75" customHeight="1" x14ac:dyDescent="0.25">
      <c r="A39" s="369">
        <v>20.2</v>
      </c>
      <c r="B39" s="369" t="s">
        <v>375</v>
      </c>
      <c r="C39" s="476">
        <v>850</v>
      </c>
    </row>
    <row r="40" spans="1:3" ht="15.75" customHeight="1" x14ac:dyDescent="0.25">
      <c r="A40" s="369">
        <v>20.3</v>
      </c>
      <c r="B40" s="369" t="s">
        <v>376</v>
      </c>
      <c r="C40" s="476">
        <v>0</v>
      </c>
    </row>
    <row r="41" spans="1:3" ht="15.75" customHeight="1" x14ac:dyDescent="0.25">
      <c r="A41" s="369">
        <v>20.399999999999999</v>
      </c>
      <c r="B41" s="369" t="s">
        <v>414</v>
      </c>
      <c r="C41" s="477">
        <f>SUM(C38:C40)</f>
        <v>1100</v>
      </c>
    </row>
    <row r="42" spans="1:3" ht="15.75" customHeight="1" x14ac:dyDescent="0.25">
      <c r="A42" s="369">
        <v>21</v>
      </c>
      <c r="B42" s="369" t="s">
        <v>68</v>
      </c>
      <c r="C42" s="476">
        <v>0</v>
      </c>
    </row>
    <row r="43" spans="1:3" ht="15.75" customHeight="1" x14ac:dyDescent="0.25">
      <c r="A43" s="369">
        <v>22</v>
      </c>
      <c r="B43" s="369" t="s">
        <v>69</v>
      </c>
      <c r="C43" s="476">
        <v>0</v>
      </c>
    </row>
    <row r="44" spans="1:3" ht="15.75" customHeight="1" x14ac:dyDescent="0.25">
      <c r="A44" s="369">
        <v>23</v>
      </c>
      <c r="B44" s="369" t="s">
        <v>70</v>
      </c>
      <c r="C44" s="478">
        <f>C55</f>
        <v>7380</v>
      </c>
    </row>
    <row r="45" spans="1:3" ht="15.75" customHeight="1" x14ac:dyDescent="0.25">
      <c r="A45" s="369">
        <v>24</v>
      </c>
      <c r="B45" s="385" t="s">
        <v>416</v>
      </c>
      <c r="C45" s="477">
        <f>C41+C37+C17+C9+C42+C43+C44</f>
        <v>86844.62</v>
      </c>
    </row>
    <row r="46" spans="1:3" ht="15.75" customHeight="1" x14ac:dyDescent="0.25">
      <c r="A46" s="369">
        <v>25</v>
      </c>
      <c r="B46" s="369" t="s">
        <v>71</v>
      </c>
      <c r="C46" s="476">
        <v>0</v>
      </c>
    </row>
    <row r="47" spans="1:3" ht="15.75" customHeight="1" x14ac:dyDescent="0.25">
      <c r="A47" s="369">
        <v>26</v>
      </c>
      <c r="B47" s="369" t="s">
        <v>72</v>
      </c>
      <c r="C47" s="476">
        <v>0</v>
      </c>
    </row>
    <row r="48" spans="1:3" ht="15.75" customHeight="1" x14ac:dyDescent="0.25">
      <c r="A48" s="370">
        <v>27</v>
      </c>
      <c r="B48" s="370" t="s">
        <v>417</v>
      </c>
      <c r="C48" s="386">
        <f>C45-C46+C47</f>
        <v>86844.62</v>
      </c>
    </row>
    <row r="49" spans="1:3" ht="13.2" x14ac:dyDescent="0.25">
      <c r="A49" s="455"/>
      <c r="B49" s="371" t="s">
        <v>372</v>
      </c>
      <c r="C49" s="454"/>
    </row>
    <row r="50" spans="1:3" ht="15.75" customHeight="1" x14ac:dyDescent="0.25">
      <c r="A50" s="372">
        <v>2301</v>
      </c>
      <c r="B50" s="479" t="s">
        <v>612</v>
      </c>
      <c r="C50" s="480">
        <v>7380</v>
      </c>
    </row>
    <row r="51" spans="1:3" ht="15.75" customHeight="1" x14ac:dyDescent="0.25">
      <c r="A51" s="369">
        <v>2302</v>
      </c>
      <c r="B51" s="481"/>
      <c r="C51" s="476" t="s">
        <v>82</v>
      </c>
    </row>
    <row r="52" spans="1:3" ht="15.75" customHeight="1" x14ac:dyDescent="0.25">
      <c r="A52" s="369">
        <v>2303</v>
      </c>
      <c r="B52" s="481"/>
      <c r="C52" s="476"/>
    </row>
    <row r="53" spans="1:3" ht="15.75" customHeight="1" x14ac:dyDescent="0.25">
      <c r="A53" s="369">
        <v>2304</v>
      </c>
      <c r="B53" s="481"/>
      <c r="C53" s="476"/>
    </row>
    <row r="54" spans="1:3" ht="15.75" customHeight="1" x14ac:dyDescent="0.25">
      <c r="A54" s="369">
        <v>2305</v>
      </c>
      <c r="B54" s="481"/>
      <c r="C54" s="476"/>
    </row>
    <row r="55" spans="1:3" ht="15.75" customHeight="1" x14ac:dyDescent="0.25">
      <c r="A55" s="369">
        <v>2399</v>
      </c>
      <c r="B55" s="369" t="s">
        <v>420</v>
      </c>
      <c r="C55" s="384">
        <f>SUM(C50:C54)</f>
        <v>7380</v>
      </c>
    </row>
    <row r="56" spans="1:3" ht="15.75" customHeight="1" x14ac:dyDescent="0.25">
      <c r="A56" s="2"/>
      <c r="B56" s="569" t="s">
        <v>383</v>
      </c>
      <c r="C56" s="570"/>
    </row>
    <row r="57" spans="1:3" ht="18" customHeight="1" x14ac:dyDescent="0.25">
      <c r="A57" s="540">
        <v>6</v>
      </c>
      <c r="B57" s="540"/>
      <c r="C57" s="540"/>
    </row>
  </sheetData>
  <sheetProtection password="DB4F" sheet="1"/>
  <mergeCells count="6">
    <mergeCell ref="A2:C2"/>
    <mergeCell ref="A3:C3"/>
    <mergeCell ref="B56:C56"/>
    <mergeCell ref="A57:C57"/>
    <mergeCell ref="A1:B1"/>
    <mergeCell ref="A4:C4"/>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Normal="100" workbookViewId="0">
      <selection activeCell="D10" sqref="D10"/>
    </sheetView>
  </sheetViews>
  <sheetFormatPr defaultRowHeight="13.2" x14ac:dyDescent="0.25"/>
  <cols>
    <col min="1" max="1" width="4.33203125" customWidth="1"/>
    <col min="2" max="2" width="60.6640625" customWidth="1"/>
    <col min="3" max="3" width="13.6640625" customWidth="1"/>
    <col min="4" max="4" width="13.109375" customWidth="1"/>
  </cols>
  <sheetData>
    <row r="1" spans="1:4" ht="15.6" x14ac:dyDescent="0.3">
      <c r="A1" s="572" t="s">
        <v>74</v>
      </c>
      <c r="B1" s="572"/>
      <c r="C1" s="358">
        <f>Jurrat!G5</f>
        <v>2011</v>
      </c>
      <c r="D1" s="356"/>
    </row>
    <row r="2" spans="1:4" ht="15.6" x14ac:dyDescent="0.3">
      <c r="A2" s="565" t="str">
        <f>Jurrat!A9</f>
        <v>Lucas County Mutual Insurance Association</v>
      </c>
      <c r="B2" s="565"/>
      <c r="C2" s="565"/>
      <c r="D2" s="565"/>
    </row>
    <row r="3" spans="1:4" ht="15" x14ac:dyDescent="0.25">
      <c r="A3" s="356"/>
      <c r="B3" s="356"/>
      <c r="C3" s="356"/>
      <c r="D3" s="356"/>
    </row>
    <row r="4" spans="1:4" ht="15.6" x14ac:dyDescent="0.3">
      <c r="A4" s="561" t="s">
        <v>130</v>
      </c>
      <c r="B4" s="561"/>
      <c r="C4" s="561"/>
      <c r="D4" s="561"/>
    </row>
    <row r="5" spans="1:4" ht="26.4" x14ac:dyDescent="0.25">
      <c r="A5" s="33"/>
      <c r="B5" s="33"/>
      <c r="C5" s="412" t="s">
        <v>137</v>
      </c>
      <c r="D5" s="413" t="s">
        <v>138</v>
      </c>
    </row>
    <row r="6" spans="1:4" ht="22.5" customHeight="1" x14ac:dyDescent="0.25">
      <c r="A6" s="34">
        <v>1</v>
      </c>
      <c r="B6" s="43" t="s">
        <v>131</v>
      </c>
      <c r="C6" s="482">
        <v>46081750</v>
      </c>
      <c r="D6" s="482">
        <v>265</v>
      </c>
    </row>
    <row r="7" spans="1:4" ht="22.5" customHeight="1" x14ac:dyDescent="0.25">
      <c r="A7" s="34">
        <v>2</v>
      </c>
      <c r="B7" s="43" t="s">
        <v>132</v>
      </c>
      <c r="C7" s="482">
        <v>5133700</v>
      </c>
      <c r="D7" s="482">
        <v>14</v>
      </c>
    </row>
    <row r="8" spans="1:4" ht="22.5" customHeight="1" x14ac:dyDescent="0.25">
      <c r="A8" s="34">
        <v>3</v>
      </c>
      <c r="B8" s="43" t="s">
        <v>42</v>
      </c>
      <c r="C8" s="44">
        <f>C6+C7</f>
        <v>51215450</v>
      </c>
      <c r="D8" s="44">
        <f>D6+D7</f>
        <v>279</v>
      </c>
    </row>
    <row r="9" spans="1:4" ht="22.5" customHeight="1" x14ac:dyDescent="0.25">
      <c r="A9" s="34">
        <v>4</v>
      </c>
      <c r="B9" s="43" t="s">
        <v>133</v>
      </c>
      <c r="C9" s="482">
        <v>3256800</v>
      </c>
      <c r="D9" s="482">
        <v>21</v>
      </c>
    </row>
    <row r="10" spans="1:4" ht="22.5" customHeight="1" x14ac:dyDescent="0.25">
      <c r="A10" s="34">
        <v>5</v>
      </c>
      <c r="B10" s="43" t="s">
        <v>134</v>
      </c>
      <c r="C10" s="44">
        <f>C8-C9</f>
        <v>47958650</v>
      </c>
      <c r="D10" s="44">
        <f>D8-D9</f>
        <v>258</v>
      </c>
    </row>
    <row r="11" spans="1:4" ht="22.5" customHeight="1" x14ac:dyDescent="0.25">
      <c r="A11" s="34">
        <v>6</v>
      </c>
      <c r="B11" s="43" t="s">
        <v>135</v>
      </c>
      <c r="C11" s="482">
        <v>0</v>
      </c>
      <c r="D11" s="45" t="s">
        <v>139</v>
      </c>
    </row>
    <row r="12" spans="1:4" ht="22.5" customHeight="1" x14ac:dyDescent="0.25">
      <c r="A12" s="34">
        <v>7</v>
      </c>
      <c r="B12" s="43" t="s">
        <v>136</v>
      </c>
      <c r="C12" s="44">
        <f>C10-C11</f>
        <v>47958650</v>
      </c>
      <c r="D12" s="46" t="s">
        <v>139</v>
      </c>
    </row>
    <row r="13" spans="1:4" ht="22.5" customHeight="1" x14ac:dyDescent="0.25"/>
    <row r="14" spans="1:4" ht="22.5" customHeight="1" x14ac:dyDescent="0.25"/>
    <row r="15" spans="1:4" ht="22.5" customHeight="1" x14ac:dyDescent="0.25"/>
    <row r="16" spans="1:4" ht="22.5" customHeight="1" x14ac:dyDescent="0.25"/>
    <row r="17" spans="1:4" ht="22.5" customHeight="1" x14ac:dyDescent="0.25"/>
    <row r="18" spans="1:4" ht="22.5" customHeight="1" x14ac:dyDescent="0.25"/>
    <row r="19" spans="1:4" ht="22.5" customHeight="1" x14ac:dyDescent="0.25"/>
    <row r="20" spans="1:4" ht="22.5" customHeight="1" x14ac:dyDescent="0.25"/>
    <row r="21" spans="1:4" ht="22.5" customHeight="1" x14ac:dyDescent="0.25"/>
    <row r="22" spans="1:4" ht="22.5" customHeight="1" x14ac:dyDescent="0.25">
      <c r="A22" s="540">
        <v>7</v>
      </c>
      <c r="B22" s="540"/>
      <c r="C22" s="540"/>
      <c r="D22" s="540"/>
    </row>
    <row r="23" spans="1:4" ht="22.5" customHeight="1" x14ac:dyDescent="0.25"/>
    <row r="24" spans="1:4" ht="22.5" customHeight="1" x14ac:dyDescent="0.25"/>
    <row r="25" spans="1:4" ht="22.5" customHeight="1" x14ac:dyDescent="0.25"/>
    <row r="26" spans="1:4" ht="22.5" customHeight="1" x14ac:dyDescent="0.25"/>
    <row r="27" spans="1:4" ht="22.5" customHeight="1" x14ac:dyDescent="0.25"/>
  </sheetData>
  <sheetProtection password="DB4F" sheet="1"/>
  <mergeCells count="4">
    <mergeCell ref="A1:B1"/>
    <mergeCell ref="A2:D2"/>
    <mergeCell ref="A4:D4"/>
    <mergeCell ref="A22:D22"/>
  </mergeCells>
  <pageMargins left="0.7" right="0.7" top="0.75" bottom="0.75" header="0.3" footer="0.3"/>
  <pageSetup paperSize="5"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topLeftCell="A23" zoomScaleNormal="100" workbookViewId="0">
      <selection activeCell="E39" sqref="E39"/>
    </sheetView>
  </sheetViews>
  <sheetFormatPr defaultRowHeight="13.2" x14ac:dyDescent="0.25"/>
  <cols>
    <col min="1" max="1" width="26.44140625" customWidth="1"/>
    <col min="2" max="2" width="15.33203125" customWidth="1"/>
    <col min="3" max="3" width="14" customWidth="1"/>
    <col min="4" max="5" width="14.44140625" customWidth="1"/>
    <col min="6" max="6" width="15.6640625" customWidth="1"/>
  </cols>
  <sheetData>
    <row r="1" spans="1:6" ht="18" customHeight="1" x14ac:dyDescent="0.3">
      <c r="A1" s="561" t="s">
        <v>74</v>
      </c>
      <c r="B1" s="561"/>
      <c r="C1" s="561"/>
      <c r="D1" s="561"/>
      <c r="E1" s="561"/>
      <c r="F1" s="358">
        <f>Jurrat!G5</f>
        <v>2011</v>
      </c>
    </row>
    <row r="2" spans="1:6" ht="15.6" x14ac:dyDescent="0.3">
      <c r="A2" s="565" t="str">
        <f>Jurrat!A9</f>
        <v>Lucas County Mutual Insurance Association</v>
      </c>
      <c r="B2" s="565"/>
      <c r="C2" s="565"/>
      <c r="D2" s="565"/>
      <c r="E2" s="565"/>
      <c r="F2" s="353"/>
    </row>
    <row r="8" spans="1:6" ht="17.399999999999999" x14ac:dyDescent="0.3">
      <c r="A8" s="573" t="s">
        <v>468</v>
      </c>
      <c r="B8" s="573"/>
      <c r="C8" s="573"/>
      <c r="D8" s="573"/>
      <c r="E8" s="573"/>
      <c r="F8" s="573"/>
    </row>
    <row r="9" spans="1:6" ht="13.8" x14ac:dyDescent="0.25">
      <c r="A9" s="574" t="s">
        <v>430</v>
      </c>
      <c r="B9" s="574"/>
      <c r="C9" s="574"/>
      <c r="D9" s="574"/>
      <c r="E9" s="574"/>
      <c r="F9" s="574"/>
    </row>
    <row r="10" spans="1:6" ht="13.8" thickBot="1" x14ac:dyDescent="0.3"/>
    <row r="11" spans="1:6" x14ac:dyDescent="0.25">
      <c r="A11" s="203">
        <v>1</v>
      </c>
      <c r="B11" s="52">
        <v>2</v>
      </c>
      <c r="C11" s="203">
        <v>3</v>
      </c>
      <c r="D11" s="203">
        <v>4</v>
      </c>
      <c r="E11" s="203">
        <v>5</v>
      </c>
      <c r="F11" s="51">
        <v>6</v>
      </c>
    </row>
    <row r="12" spans="1:6" x14ac:dyDescent="0.25">
      <c r="A12" s="215"/>
      <c r="B12" s="205"/>
      <c r="C12" s="105"/>
      <c r="D12" s="216"/>
      <c r="E12" s="205" t="s">
        <v>253</v>
      </c>
      <c r="F12" s="415" t="s">
        <v>406</v>
      </c>
    </row>
    <row r="13" spans="1:6" x14ac:dyDescent="0.25">
      <c r="A13" s="215"/>
      <c r="B13" s="205"/>
      <c r="C13" s="105"/>
      <c r="D13" s="205" t="s">
        <v>253</v>
      </c>
      <c r="E13" s="205" t="s">
        <v>255</v>
      </c>
      <c r="F13" s="113" t="s">
        <v>256</v>
      </c>
    </row>
    <row r="14" spans="1:6" x14ac:dyDescent="0.25">
      <c r="A14" s="215"/>
      <c r="B14" s="205" t="s">
        <v>248</v>
      </c>
      <c r="C14" s="105" t="s">
        <v>257</v>
      </c>
      <c r="D14" s="205" t="s">
        <v>258</v>
      </c>
      <c r="E14" s="205" t="s">
        <v>259</v>
      </c>
      <c r="F14" s="113" t="s">
        <v>260</v>
      </c>
    </row>
    <row r="15" spans="1:6" x14ac:dyDescent="0.25">
      <c r="A15" s="215"/>
      <c r="B15" s="205" t="s">
        <v>261</v>
      </c>
      <c r="C15" s="105" t="s">
        <v>249</v>
      </c>
      <c r="D15" s="205" t="s">
        <v>262</v>
      </c>
      <c r="E15" s="205" t="s">
        <v>263</v>
      </c>
      <c r="F15" s="113" t="s">
        <v>264</v>
      </c>
    </row>
    <row r="16" spans="1:6" ht="13.8" thickBot="1" x14ac:dyDescent="0.3">
      <c r="A16" s="217" t="s">
        <v>250</v>
      </c>
      <c r="B16" s="218" t="s">
        <v>265</v>
      </c>
      <c r="C16" s="115" t="s">
        <v>251</v>
      </c>
      <c r="D16" s="218" t="s">
        <v>266</v>
      </c>
      <c r="E16" s="218" t="s">
        <v>267</v>
      </c>
      <c r="F16" s="219" t="s">
        <v>268</v>
      </c>
    </row>
    <row r="17" spans="1:6" x14ac:dyDescent="0.25">
      <c r="A17" s="207" t="s">
        <v>609</v>
      </c>
      <c r="B17" s="220">
        <v>30175.82</v>
      </c>
      <c r="C17" s="221"/>
      <c r="D17" s="220">
        <v>31529.47</v>
      </c>
      <c r="E17" s="220"/>
      <c r="F17" s="222">
        <f t="shared" ref="F17:F24" si="0">SUM(B17+C17-D17-E17)</f>
        <v>-1353.6500000000015</v>
      </c>
    </row>
    <row r="18" spans="1:6" x14ac:dyDescent="0.25">
      <c r="A18" s="210"/>
      <c r="B18" s="211"/>
      <c r="C18" s="130"/>
      <c r="D18" s="211"/>
      <c r="E18" s="211"/>
      <c r="F18" s="223">
        <f t="shared" si="0"/>
        <v>0</v>
      </c>
    </row>
    <row r="19" spans="1:6" x14ac:dyDescent="0.25">
      <c r="A19" s="210"/>
      <c r="B19" s="208"/>
      <c r="C19" s="209"/>
      <c r="D19" s="208"/>
      <c r="E19" s="208"/>
      <c r="F19" s="224">
        <f t="shared" si="0"/>
        <v>0</v>
      </c>
    </row>
    <row r="20" spans="1:6" x14ac:dyDescent="0.25">
      <c r="A20" s="210"/>
      <c r="B20" s="211"/>
      <c r="C20" s="130"/>
      <c r="D20" s="211"/>
      <c r="E20" s="211"/>
      <c r="F20" s="223">
        <f t="shared" si="0"/>
        <v>0</v>
      </c>
    </row>
    <row r="21" spans="1:6" x14ac:dyDescent="0.25">
      <c r="A21" s="225"/>
      <c r="B21" s="208"/>
      <c r="C21" s="209"/>
      <c r="D21" s="208"/>
      <c r="E21" s="208"/>
      <c r="F21" s="224">
        <f t="shared" si="0"/>
        <v>0</v>
      </c>
    </row>
    <row r="22" spans="1:6" x14ac:dyDescent="0.25">
      <c r="A22" s="195"/>
      <c r="B22" s="211"/>
      <c r="C22" s="130"/>
      <c r="D22" s="211"/>
      <c r="E22" s="211"/>
      <c r="F22" s="224">
        <f t="shared" si="0"/>
        <v>0</v>
      </c>
    </row>
    <row r="23" spans="1:6" x14ac:dyDescent="0.25">
      <c r="A23" s="195"/>
      <c r="B23" s="211"/>
      <c r="C23" s="130"/>
      <c r="D23" s="211"/>
      <c r="E23" s="211"/>
      <c r="F23" s="224">
        <f t="shared" si="0"/>
        <v>0</v>
      </c>
    </row>
    <row r="24" spans="1:6" x14ac:dyDescent="0.25">
      <c r="A24" s="226" t="s">
        <v>199</v>
      </c>
      <c r="B24" s="213"/>
      <c r="C24" s="212"/>
      <c r="D24" s="213"/>
      <c r="E24" s="213"/>
      <c r="F24" s="224">
        <f t="shared" si="0"/>
        <v>0</v>
      </c>
    </row>
    <row r="25" spans="1:6" ht="13.8" thickBot="1" x14ac:dyDescent="0.3">
      <c r="A25" s="227" t="s">
        <v>12</v>
      </c>
      <c r="B25" s="214">
        <f>SUM(B17:B24)</f>
        <v>30175.82</v>
      </c>
      <c r="C25" s="228">
        <f>SUM(C17:C24)</f>
        <v>0</v>
      </c>
      <c r="D25" s="214">
        <f>SUM(D17:D24)</f>
        <v>31529.47</v>
      </c>
      <c r="E25" s="214">
        <f>SUM(E17:E24)</f>
        <v>0</v>
      </c>
      <c r="F25" s="229">
        <f>SUM(F17:F24)</f>
        <v>-1353.6500000000015</v>
      </c>
    </row>
    <row r="26" spans="1:6" x14ac:dyDescent="0.25">
      <c r="A26" s="156" t="s">
        <v>407</v>
      </c>
    </row>
    <row r="27" spans="1:6" x14ac:dyDescent="0.25">
      <c r="A27" s="156"/>
    </row>
    <row r="28" spans="1:6" x14ac:dyDescent="0.25">
      <c r="A28" s="156"/>
    </row>
    <row r="29" spans="1:6" ht="17.399999999999999" x14ac:dyDescent="0.3">
      <c r="A29" s="573" t="s">
        <v>467</v>
      </c>
      <c r="B29" s="573"/>
      <c r="C29" s="573"/>
      <c r="D29" s="573"/>
      <c r="E29" s="573"/>
      <c r="F29" s="573"/>
    </row>
    <row r="30" spans="1:6" ht="13.8" x14ac:dyDescent="0.25">
      <c r="A30" s="574" t="s">
        <v>429</v>
      </c>
      <c r="B30" s="574"/>
      <c r="C30" s="574"/>
      <c r="D30" s="574"/>
      <c r="E30" s="574"/>
      <c r="F30" s="574"/>
    </row>
    <row r="31" spans="1:6" ht="13.8" thickBot="1" x14ac:dyDescent="0.3"/>
    <row r="32" spans="1:6" x14ac:dyDescent="0.25">
      <c r="A32" s="203">
        <v>1</v>
      </c>
      <c r="B32" s="52">
        <v>2</v>
      </c>
      <c r="C32" s="203">
        <v>3</v>
      </c>
      <c r="D32" s="203">
        <v>4</v>
      </c>
      <c r="E32" s="203">
        <v>5</v>
      </c>
      <c r="F32" s="204">
        <v>6</v>
      </c>
    </row>
    <row r="33" spans="1:6" x14ac:dyDescent="0.25">
      <c r="A33" s="215"/>
      <c r="B33" s="205"/>
      <c r="C33" s="105"/>
      <c r="D33" s="216"/>
      <c r="E33" s="216"/>
      <c r="F33" s="416" t="s">
        <v>270</v>
      </c>
    </row>
    <row r="34" spans="1:6" x14ac:dyDescent="0.25">
      <c r="A34" s="215"/>
      <c r="B34" s="205"/>
      <c r="C34" s="105"/>
      <c r="D34" s="216"/>
      <c r="E34" s="216"/>
      <c r="F34" s="206" t="s">
        <v>269</v>
      </c>
    </row>
    <row r="35" spans="1:6" x14ac:dyDescent="0.25">
      <c r="A35" s="215"/>
      <c r="B35" s="205"/>
      <c r="C35" s="105"/>
      <c r="D35" s="205" t="s">
        <v>253</v>
      </c>
      <c r="E35" s="417" t="s">
        <v>254</v>
      </c>
      <c r="F35" s="206" t="s">
        <v>261</v>
      </c>
    </row>
    <row r="36" spans="1:6" x14ac:dyDescent="0.25">
      <c r="A36" s="215"/>
      <c r="B36" s="205" t="s">
        <v>248</v>
      </c>
      <c r="C36" s="105" t="s">
        <v>271</v>
      </c>
      <c r="D36" s="205" t="s">
        <v>258</v>
      </c>
      <c r="E36" s="205" t="s">
        <v>272</v>
      </c>
      <c r="F36" s="206" t="s">
        <v>260</v>
      </c>
    </row>
    <row r="37" spans="1:6" x14ac:dyDescent="0.25">
      <c r="A37" s="215"/>
      <c r="B37" s="205" t="s">
        <v>273</v>
      </c>
      <c r="C37" s="105" t="s">
        <v>249</v>
      </c>
      <c r="D37" s="205" t="s">
        <v>274</v>
      </c>
      <c r="E37" s="205" t="s">
        <v>213</v>
      </c>
      <c r="F37" s="206" t="s">
        <v>264</v>
      </c>
    </row>
    <row r="38" spans="1:6" ht="13.8" thickBot="1" x14ac:dyDescent="0.3">
      <c r="A38" s="217" t="s">
        <v>250</v>
      </c>
      <c r="B38" s="218" t="s">
        <v>261</v>
      </c>
      <c r="C38" s="115" t="s">
        <v>251</v>
      </c>
      <c r="D38" s="218" t="s">
        <v>125</v>
      </c>
      <c r="E38" s="218" t="s">
        <v>275</v>
      </c>
      <c r="F38" s="230" t="s">
        <v>276</v>
      </c>
    </row>
    <row r="39" spans="1:6" x14ac:dyDescent="0.25">
      <c r="A39" s="207" t="s">
        <v>610</v>
      </c>
      <c r="B39" s="220">
        <v>46421.26</v>
      </c>
      <c r="C39" s="221"/>
      <c r="D39" s="220"/>
      <c r="E39" s="220"/>
      <c r="F39" s="222">
        <f t="shared" ref="F39:F46" si="1">SUM(B39+C39-D39)</f>
        <v>46421.26</v>
      </c>
    </row>
    <row r="40" spans="1:6" x14ac:dyDescent="0.25">
      <c r="A40" s="210"/>
      <c r="B40" s="211"/>
      <c r="C40" s="130"/>
      <c r="D40" s="211"/>
      <c r="E40" s="211"/>
      <c r="F40" s="224">
        <f t="shared" si="1"/>
        <v>0</v>
      </c>
    </row>
    <row r="41" spans="1:6" x14ac:dyDescent="0.25">
      <c r="A41" s="210"/>
      <c r="B41" s="208"/>
      <c r="C41" s="209"/>
      <c r="D41" s="208"/>
      <c r="E41" s="208"/>
      <c r="F41" s="224">
        <f t="shared" si="1"/>
        <v>0</v>
      </c>
    </row>
    <row r="42" spans="1:6" x14ac:dyDescent="0.25">
      <c r="A42" s="210"/>
      <c r="B42" s="211"/>
      <c r="C42" s="130"/>
      <c r="D42" s="211"/>
      <c r="E42" s="211"/>
      <c r="F42" s="224">
        <f t="shared" si="1"/>
        <v>0</v>
      </c>
    </row>
    <row r="43" spans="1:6" x14ac:dyDescent="0.25">
      <c r="A43" s="225"/>
      <c r="B43" s="208"/>
      <c r="C43" s="209"/>
      <c r="D43" s="208"/>
      <c r="E43" s="208"/>
      <c r="F43" s="224">
        <f t="shared" si="1"/>
        <v>0</v>
      </c>
    </row>
    <row r="44" spans="1:6" x14ac:dyDescent="0.25">
      <c r="A44" s="195"/>
      <c r="B44" s="211"/>
      <c r="C44" s="130"/>
      <c r="D44" s="211"/>
      <c r="E44" s="211"/>
      <c r="F44" s="224">
        <f t="shared" si="1"/>
        <v>0</v>
      </c>
    </row>
    <row r="45" spans="1:6" x14ac:dyDescent="0.25">
      <c r="A45" s="195"/>
      <c r="B45" s="211"/>
      <c r="C45" s="130"/>
      <c r="D45" s="211"/>
      <c r="E45" s="211"/>
      <c r="F45" s="231">
        <f t="shared" si="1"/>
        <v>0</v>
      </c>
    </row>
    <row r="46" spans="1:6" x14ac:dyDescent="0.25">
      <c r="A46" s="226" t="s">
        <v>199</v>
      </c>
      <c r="B46" s="213"/>
      <c r="C46" s="212"/>
      <c r="D46" s="213"/>
      <c r="E46" s="213"/>
      <c r="F46" s="231">
        <f t="shared" si="1"/>
        <v>0</v>
      </c>
    </row>
    <row r="47" spans="1:6" ht="13.8" thickBot="1" x14ac:dyDescent="0.3">
      <c r="A47" s="227" t="s">
        <v>12</v>
      </c>
      <c r="B47" s="214">
        <f>SUM(B39:B46)</f>
        <v>46421.26</v>
      </c>
      <c r="C47" s="228">
        <f>SUM(C39:C46)</f>
        <v>0</v>
      </c>
      <c r="D47" s="214">
        <f>SUM(D39:D46)</f>
        <v>0</v>
      </c>
      <c r="E47" s="214">
        <f>SUM(E39:E46)</f>
        <v>0</v>
      </c>
      <c r="F47" s="232">
        <f>SUM(F39:F46)</f>
        <v>46421.26</v>
      </c>
    </row>
    <row r="48" spans="1:6" x14ac:dyDescent="0.25">
      <c r="A48" s="156" t="s">
        <v>408</v>
      </c>
    </row>
    <row r="49" spans="1:6" x14ac:dyDescent="0.25">
      <c r="A49" s="156" t="s">
        <v>409</v>
      </c>
    </row>
    <row r="51" spans="1:6" x14ac:dyDescent="0.25">
      <c r="A51" s="540">
        <v>8</v>
      </c>
      <c r="B51" s="540"/>
      <c r="C51" s="540"/>
      <c r="D51" s="540"/>
      <c r="E51" s="540"/>
      <c r="F51" s="540"/>
    </row>
  </sheetData>
  <sheetProtection password="DB4F" sheet="1"/>
  <mergeCells count="7">
    <mergeCell ref="A1:E1"/>
    <mergeCell ref="A2:E2"/>
    <mergeCell ref="A29:F29"/>
    <mergeCell ref="A8:F8"/>
    <mergeCell ref="A51:F51"/>
    <mergeCell ref="A9:F9"/>
    <mergeCell ref="A30:F30"/>
  </mergeCells>
  <pageMargins left="0.25" right="0.25" top="0.25" bottom="0.25" header="0.3" footer="0.3"/>
  <pageSetup paperSize="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2A1EE220E3C4398D35E30F109AFAD" ma:contentTypeVersion="1" ma:contentTypeDescription="Create a new document." ma:contentTypeScope="" ma:versionID="a8716cca01d7b86b91533f31cf03c0a7">
  <xsd:schema xmlns:xsd="http://www.w3.org/2001/XMLSchema" xmlns:p="http://schemas.microsoft.com/office/2006/metadata/properties" xmlns:ns1="http://schemas.microsoft.com/sharepoint/v3" targetNamespace="http://schemas.microsoft.com/office/2006/metadata/properties" ma:root="true" ma:fieldsID="d07fd77c0731bfbf76362999f7509be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47AB96-035E-4F9D-BCD7-E19F26EE71B6}">
  <ds:schemaRefs>
    <ds:schemaRef ds:uri="http://schemas.microsoft.com/office/2006/metadata/longProperties"/>
  </ds:schemaRefs>
</ds:datastoreItem>
</file>

<file path=customXml/itemProps2.xml><?xml version="1.0" encoding="utf-8"?>
<ds:datastoreItem xmlns:ds="http://schemas.openxmlformats.org/officeDocument/2006/customXml" ds:itemID="{D846FD9A-4022-417A-8AD3-9BDF1D495FAA}">
  <ds:schemaRefs>
    <ds:schemaRef ds:uri="http://schemas.microsoft.com/sharepoint/v3/contenttype/forms"/>
  </ds:schemaRefs>
</ds:datastoreItem>
</file>

<file path=customXml/itemProps3.xml><?xml version="1.0" encoding="utf-8"?>
<ds:datastoreItem xmlns:ds="http://schemas.openxmlformats.org/officeDocument/2006/customXml" ds:itemID="{436EAEFF-52BB-4912-BF88-8DC0057D7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BC75B628-58E6-470A-B308-C6CE0FDBC631}">
  <ds:schemaRef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http://purl.org/dc/term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Instructions</vt:lpstr>
      <vt:lpstr>Jurrat</vt:lpstr>
      <vt:lpstr>Pg 2 Assets</vt:lpstr>
      <vt:lpstr>Pg 3 Liab</vt:lpstr>
      <vt:lpstr>Pg 4 IS</vt:lpstr>
      <vt:lpstr>Pg 5 Cash Flow</vt:lpstr>
      <vt:lpstr>Pg 6 Expenses</vt:lpstr>
      <vt:lpstr>Pg 7 In-Force</vt:lpstr>
      <vt:lpstr>Pg 8 Losses</vt:lpstr>
      <vt:lpstr>Pg 9 Nonadmit</vt:lpstr>
      <vt:lpstr>Pg 10 RE</vt:lpstr>
      <vt:lpstr>Pg 11 D Pt 1 </vt:lpstr>
      <vt:lpstr>Pg 12 D Pt 2</vt:lpstr>
      <vt:lpstr>Pg 13 D Pt 3</vt:lpstr>
      <vt:lpstr>Pg 14 Sch D Pt 4</vt:lpstr>
      <vt:lpstr>Pg 15 GI</vt:lpstr>
      <vt:lpstr>Pg 16 Sch E</vt:lpstr>
      <vt:lpstr>Pg 17 Org</vt:lpstr>
      <vt:lpstr>Pg 18 Overflow</vt:lpstr>
      <vt:lpstr>Pg 19 Inv Overflow</vt:lpstr>
      <vt:lpstr>Pg 20 Sch E Overflow</vt:lpstr>
      <vt:lpstr>Sheet1</vt:lpstr>
      <vt:lpstr>Instructions!Print_Area</vt:lpstr>
      <vt:lpstr>Jurrat!Print_Area</vt:lpstr>
      <vt:lpstr>'Pg 10 RE'!Print_Area</vt:lpstr>
      <vt:lpstr>'Pg 11 D Pt 1 '!Print_Area</vt:lpstr>
      <vt:lpstr>'Pg 12 D Pt 2'!Print_Area</vt:lpstr>
      <vt:lpstr>'Pg 13 D Pt 3'!Print_Area</vt:lpstr>
      <vt:lpstr>'Pg 14 Sch D Pt 4'!Print_Area</vt:lpstr>
      <vt:lpstr>'Pg 15 GI'!Print_Area</vt:lpstr>
      <vt:lpstr>'Pg 16 Sch E'!Print_Area</vt:lpstr>
      <vt:lpstr>'Pg 17 Org'!Print_Area</vt:lpstr>
      <vt:lpstr>'Pg 18 Overflow'!Print_Area</vt:lpstr>
      <vt:lpstr>'Pg 19 Inv Overflow'!Print_Area</vt:lpstr>
      <vt:lpstr>'Pg 2 Assets'!Print_Area</vt:lpstr>
      <vt:lpstr>'Pg 20 Sch E Overflow'!Print_Area</vt:lpstr>
      <vt:lpstr>'Pg 3 Liab'!Print_Area</vt:lpstr>
      <vt:lpstr>'Pg 4 IS'!Print_Area</vt:lpstr>
      <vt:lpstr>'Pg 5 Cash Flow'!Print_Area</vt:lpstr>
      <vt:lpstr>'Pg 6 Expenses'!Print_Area</vt:lpstr>
      <vt:lpstr>'Pg 7 In-Force'!Print_Area</vt:lpstr>
      <vt:lpstr>'Pg 8 Losses'!Print_Area</vt:lpstr>
      <vt:lpstr>'Pg 9 Nonadmit'!Print_Area</vt:lpstr>
      <vt:lpstr>'Pg 13 D Pt 3'!Print_Titles</vt:lpstr>
      <vt:lpstr>'Pg 14 Sch D Pt 4'!Print_Titles</vt:lpstr>
      <vt:lpstr>'Pg 20 Sch E Overflow'!Print_Titles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Mutual Proctive P&amp;C Annual Statment Blank</dc:title>
  <dc:creator>JKEBERT</dc:creator>
  <cp:lastModifiedBy>Barbara Brown</cp:lastModifiedBy>
  <cp:lastPrinted>2012-02-29T19:49:40Z</cp:lastPrinted>
  <dcterms:created xsi:type="dcterms:W3CDTF">2008-11-24T17:24:53Z</dcterms:created>
  <dcterms:modified xsi:type="dcterms:W3CDTF">2012-03-01T12:29:11Z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ies>
</file>